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13995" windowHeight="10830" tabRatio="862" activeTab="1"/>
  </bookViews>
  <sheets>
    <sheet name="ПРОЧИТАТЬ - Описание" sheetId="23" r:id="rId1"/>
    <sheet name="Outputs" sheetId="15" r:id="rId2"/>
    <sheet name="Inputs" sheetId="18" r:id="rId3"/>
    <sheet name="Debt" sheetId="20" r:id="rId4"/>
    <sheet name="BS_PL_DCF" sheetId="16" r:id="rId5"/>
    <sheet name="IRR" sheetId="22" r:id="rId6"/>
    <sheet name="Bud&amp;SocEffect" sheetId="19" r:id="rId7"/>
    <sheet name="Profitability" sheetId="7" r:id="rId8"/>
    <sheet name="NPV_Sensitivity" sheetId="17" r:id="rId9"/>
    <sheet name="DSCR_Sensitivity" sheetId="3" r:id="rId10"/>
    <sheet name="EBITDA_Sensitivity" sheetId="8" r:id="rId11"/>
    <sheet name="Debt_Sensitivity" sheetId="10" r:id="rId12"/>
    <sheet name="Scenarios_Summary" sheetId="4" r:id="rId13"/>
    <sheet name="Формулы" sheetId="5" r:id="rId14"/>
  </sheets>
  <externalReferences>
    <externalReference r:id="rId15"/>
  </externalReferences>
  <definedNames>
    <definedName name="RepmtType" localSheetId="4">[1]Cntrl!$C$180:$C$182</definedName>
    <definedName name="RepmtType" localSheetId="5">[1]Cntrl!$C$180:$C$182</definedName>
    <definedName name="RepmtType">[1]Cntrl!$C$180:$C$182</definedName>
    <definedName name="solver_adj" localSheetId="5" hidden="1">IRR!$F$64</definedName>
    <definedName name="solver_cvg" localSheetId="5" hidden="1">0.0001</definedName>
    <definedName name="solver_drv" localSheetId="5" hidden="1">2</definedName>
    <definedName name="solver_eng" localSheetId="5" hidden="1">1</definedName>
    <definedName name="solver_est" localSheetId="5" hidden="1">1</definedName>
    <definedName name="solver_itr" localSheetId="5" hidden="1">2147483647</definedName>
    <definedName name="solver_lhs1" localSheetId="5" hidden="1">IRR!$F$64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1</definedName>
    <definedName name="solver_nwt" localSheetId="5" hidden="1">1</definedName>
    <definedName name="solver_opt" localSheetId="5" hidden="1">IRR!$F$73</definedName>
    <definedName name="solver_pre" localSheetId="5" hidden="1">0.000001</definedName>
    <definedName name="solver_rbv" localSheetId="5" hidden="1">2</definedName>
    <definedName name="solver_rel1" localSheetId="5" hidden="1">3</definedName>
    <definedName name="solver_rhs1" localSheetId="5" hidden="1">IRR!$O$60</definedName>
    <definedName name="solver_rlx" localSheetId="5" hidden="1">2</definedName>
    <definedName name="solver_rsd" localSheetId="5" hidden="1">0</definedName>
    <definedName name="solver_scl" localSheetId="5" hidden="1">2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3</definedName>
    <definedName name="solver_val" localSheetId="5" hidden="1">0</definedName>
    <definedName name="solver_ver" localSheetId="5" hidden="1">3</definedName>
    <definedName name="_xlnm.Print_Area" localSheetId="4">BS_PL_DCF!$A$1:$N$150</definedName>
    <definedName name="_xlnm.Print_Area" localSheetId="6">'Bud&amp;SocEffect'!$A$1:$P$76</definedName>
    <definedName name="_xlnm.Print_Area" localSheetId="3">Debt!$A$1:$Q$52</definedName>
    <definedName name="_xlnm.Print_Area" localSheetId="11">Debt_Sensitivity!$A$1:$P$78</definedName>
    <definedName name="_xlnm.Print_Area" localSheetId="9">DSCR_Sensitivity!$A$1:$S$79</definedName>
    <definedName name="_xlnm.Print_Area" localSheetId="10">EBITDA_Sensitivity!$A$1:$P$74</definedName>
    <definedName name="_xlnm.Print_Area" localSheetId="2">Inputs!$A$1:$T$149</definedName>
    <definedName name="_xlnm.Print_Area" localSheetId="5">IRR!$A$1:$N$74</definedName>
    <definedName name="_xlnm.Print_Area" localSheetId="1">Outputs!$B$1:$R$158</definedName>
    <definedName name="_xlnm.Print_Area" localSheetId="7">Profitability!$A$1:$T$47</definedName>
    <definedName name="_xlnm.Print_Area" localSheetId="12">Scenarios_Summary!$A$1:$P$68</definedName>
    <definedName name="_xlnm.Print_Area" localSheetId="13">Формулы!$A$1:$S$40</definedName>
  </definedNames>
  <calcPr calcId="145621"/>
</workbook>
</file>

<file path=xl/calcChain.xml><?xml version="1.0" encoding="utf-8"?>
<calcChain xmlns="http://schemas.openxmlformats.org/spreadsheetml/2006/main">
  <c r="O171" i="16" l="1"/>
  <c r="N171" i="16"/>
  <c r="M171" i="16"/>
  <c r="L171" i="16"/>
  <c r="K171" i="16"/>
  <c r="J171" i="16"/>
  <c r="I171" i="16"/>
  <c r="H171" i="16"/>
  <c r="G171" i="16"/>
  <c r="F171" i="16"/>
  <c r="O170" i="16"/>
  <c r="N170" i="16"/>
  <c r="M170" i="16"/>
  <c r="L170" i="16"/>
  <c r="K170" i="16"/>
  <c r="J170" i="16"/>
  <c r="I170" i="16"/>
  <c r="H170" i="16"/>
  <c r="G170" i="16"/>
  <c r="F170" i="16"/>
  <c r="R80" i="15" l="1"/>
  <c r="Q80" i="15"/>
  <c r="P80" i="15"/>
  <c r="O80" i="15"/>
  <c r="N80" i="15"/>
  <c r="M80" i="15"/>
  <c r="L80" i="15"/>
  <c r="K80" i="15"/>
  <c r="J80" i="15"/>
  <c r="I80" i="15"/>
  <c r="H80" i="15"/>
  <c r="G80" i="15"/>
  <c r="F80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O70" i="22"/>
  <c r="N70" i="22"/>
  <c r="M70" i="22"/>
  <c r="L70" i="22"/>
  <c r="K70" i="22"/>
  <c r="J70" i="22"/>
  <c r="I70" i="22"/>
  <c r="H70" i="22"/>
  <c r="G70" i="22"/>
  <c r="F70" i="22"/>
  <c r="F119" i="16" l="1"/>
  <c r="G119" i="16"/>
  <c r="H119" i="16"/>
  <c r="I119" i="16"/>
  <c r="J119" i="16"/>
  <c r="K119" i="16"/>
  <c r="L119" i="16"/>
  <c r="M119" i="16"/>
  <c r="N119" i="16"/>
  <c r="O119" i="16"/>
  <c r="F118" i="16"/>
  <c r="G118" i="16"/>
  <c r="H118" i="16"/>
  <c r="I118" i="16"/>
  <c r="J118" i="16"/>
  <c r="K118" i="16"/>
  <c r="L118" i="16"/>
  <c r="M118" i="16"/>
  <c r="N118" i="16"/>
  <c r="O118" i="16"/>
  <c r="F116" i="16"/>
  <c r="G64" i="16" l="1"/>
  <c r="H64" i="16"/>
  <c r="I64" i="16"/>
  <c r="J64" i="16"/>
  <c r="K64" i="16"/>
  <c r="L64" i="16"/>
  <c r="M64" i="16"/>
  <c r="N64" i="16"/>
  <c r="O64" i="16"/>
  <c r="F64" i="16"/>
  <c r="F14" i="22" l="1"/>
  <c r="F15" i="22" s="1"/>
  <c r="H14" i="22"/>
  <c r="O112" i="16"/>
  <c r="G97" i="16"/>
  <c r="H97" i="16"/>
  <c r="I97" i="16"/>
  <c r="J97" i="16"/>
  <c r="K97" i="16"/>
  <c r="L97" i="16"/>
  <c r="M97" i="16"/>
  <c r="N97" i="16"/>
  <c r="O97" i="16"/>
  <c r="F97" i="16"/>
  <c r="G83" i="16"/>
  <c r="G96" i="16" s="1"/>
  <c r="H83" i="16"/>
  <c r="H96" i="16" s="1"/>
  <c r="I83" i="16"/>
  <c r="I96" i="16" s="1"/>
  <c r="J83" i="16"/>
  <c r="J96" i="16" s="1"/>
  <c r="K83" i="16"/>
  <c r="K96" i="16" s="1"/>
  <c r="L83" i="16"/>
  <c r="L96" i="16" s="1"/>
  <c r="M83" i="16"/>
  <c r="M96" i="16" s="1"/>
  <c r="N83" i="16"/>
  <c r="N96" i="16" s="1"/>
  <c r="O83" i="16"/>
  <c r="O96" i="16" s="1"/>
  <c r="F83" i="16"/>
  <c r="F96" i="16" s="1"/>
  <c r="O58" i="22"/>
  <c r="O62" i="22" s="1"/>
  <c r="F5" i="22"/>
  <c r="F61" i="16"/>
  <c r="G61" i="16"/>
  <c r="H61" i="16"/>
  <c r="I61" i="16"/>
  <c r="J61" i="16"/>
  <c r="K61" i="16"/>
  <c r="L61" i="16"/>
  <c r="M61" i="16"/>
  <c r="N61" i="16"/>
  <c r="O61" i="16"/>
  <c r="F62" i="16"/>
  <c r="G62" i="16"/>
  <c r="H62" i="16"/>
  <c r="I62" i="16"/>
  <c r="J62" i="16"/>
  <c r="K62" i="16"/>
  <c r="L62" i="16"/>
  <c r="M62" i="16"/>
  <c r="N62" i="16"/>
  <c r="O62" i="16"/>
  <c r="G60" i="16"/>
  <c r="H60" i="16"/>
  <c r="I60" i="16"/>
  <c r="J60" i="16"/>
  <c r="K60" i="16"/>
  <c r="L60" i="16"/>
  <c r="M60" i="16"/>
  <c r="N60" i="16"/>
  <c r="O60" i="16"/>
  <c r="F60" i="16"/>
  <c r="O59" i="16"/>
  <c r="N59" i="16"/>
  <c r="M59" i="16"/>
  <c r="L59" i="16"/>
  <c r="K59" i="16"/>
  <c r="J59" i="16"/>
  <c r="I59" i="16"/>
  <c r="H59" i="16"/>
  <c r="G59" i="16"/>
  <c r="F59" i="16"/>
  <c r="F216" i="16"/>
  <c r="Q122" i="15" l="1"/>
  <c r="I129" i="18" l="1"/>
  <c r="G98" i="16" l="1"/>
  <c r="H98" i="16"/>
  <c r="I98" i="16"/>
  <c r="J98" i="16"/>
  <c r="K98" i="16"/>
  <c r="L98" i="16"/>
  <c r="M98" i="16"/>
  <c r="N98" i="16"/>
  <c r="O98" i="16"/>
  <c r="F98" i="16"/>
  <c r="F67" i="22" l="1"/>
  <c r="O116" i="16" l="1"/>
  <c r="N64" i="19"/>
  <c r="M64" i="19"/>
  <c r="L64" i="19"/>
  <c r="K64" i="19"/>
  <c r="J64" i="19"/>
  <c r="I64" i="19"/>
  <c r="H64" i="19"/>
  <c r="G64" i="19"/>
  <c r="F64" i="19"/>
  <c r="N63" i="19"/>
  <c r="M63" i="19"/>
  <c r="L63" i="19"/>
  <c r="K63" i="19"/>
  <c r="J63" i="19"/>
  <c r="I63" i="19"/>
  <c r="H63" i="19"/>
  <c r="G63" i="19"/>
  <c r="F63" i="19"/>
  <c r="N62" i="19"/>
  <c r="M62" i="19"/>
  <c r="L62" i="19"/>
  <c r="K62" i="19"/>
  <c r="J62" i="19"/>
  <c r="I62" i="19"/>
  <c r="H62" i="19"/>
  <c r="G62" i="19"/>
  <c r="F62" i="19"/>
  <c r="N59" i="19"/>
  <c r="M59" i="19"/>
  <c r="L59" i="19"/>
  <c r="K59" i="19"/>
  <c r="J59" i="19"/>
  <c r="I59" i="19"/>
  <c r="H59" i="19"/>
  <c r="G59" i="19"/>
  <c r="F59" i="19"/>
  <c r="N58" i="19"/>
  <c r="M58" i="19"/>
  <c r="L58" i="19"/>
  <c r="K58" i="19"/>
  <c r="J58" i="19"/>
  <c r="I58" i="19"/>
  <c r="H58" i="19"/>
  <c r="G58" i="19"/>
  <c r="F58" i="19"/>
  <c r="N57" i="19"/>
  <c r="M57" i="19"/>
  <c r="L57" i="19"/>
  <c r="K57" i="19"/>
  <c r="J57" i="19"/>
  <c r="I57" i="19"/>
  <c r="H57" i="19"/>
  <c r="G57" i="19"/>
  <c r="F57" i="19"/>
  <c r="N56" i="19"/>
  <c r="M56" i="19"/>
  <c r="L56" i="19"/>
  <c r="L55" i="19" s="1"/>
  <c r="K56" i="19"/>
  <c r="J56" i="19"/>
  <c r="I56" i="19"/>
  <c r="H56" i="19"/>
  <c r="G56" i="19"/>
  <c r="F56" i="19"/>
  <c r="N54" i="19"/>
  <c r="M54" i="19"/>
  <c r="L54" i="19"/>
  <c r="K54" i="19"/>
  <c r="J54" i="19"/>
  <c r="I54" i="19"/>
  <c r="H54" i="19"/>
  <c r="G54" i="19"/>
  <c r="F54" i="19"/>
  <c r="N53" i="19"/>
  <c r="M53" i="19"/>
  <c r="L53" i="19"/>
  <c r="K53" i="19"/>
  <c r="J53" i="19"/>
  <c r="I53" i="19"/>
  <c r="H53" i="19"/>
  <c r="G53" i="19"/>
  <c r="F53" i="19"/>
  <c r="N52" i="19"/>
  <c r="M52" i="19"/>
  <c r="L52" i="19"/>
  <c r="K52" i="19"/>
  <c r="J52" i="19"/>
  <c r="I52" i="19"/>
  <c r="H52" i="19"/>
  <c r="G52" i="19"/>
  <c r="F52" i="19"/>
  <c r="N51" i="19"/>
  <c r="M51" i="19"/>
  <c r="L51" i="19"/>
  <c r="K51" i="19"/>
  <c r="J51" i="19"/>
  <c r="I51" i="19"/>
  <c r="H51" i="19"/>
  <c r="G51" i="19"/>
  <c r="F51" i="19"/>
  <c r="N40" i="19"/>
  <c r="M40" i="19"/>
  <c r="L40" i="19"/>
  <c r="K40" i="19"/>
  <c r="J40" i="19"/>
  <c r="I40" i="19"/>
  <c r="H40" i="19"/>
  <c r="G40" i="19"/>
  <c r="F40" i="19"/>
  <c r="N34" i="19"/>
  <c r="M34" i="19"/>
  <c r="L34" i="19"/>
  <c r="K34" i="19"/>
  <c r="J34" i="19"/>
  <c r="I34" i="19"/>
  <c r="H34" i="19"/>
  <c r="G34" i="19"/>
  <c r="F34" i="19"/>
  <c r="N28" i="19"/>
  <c r="K28" i="19"/>
  <c r="J28" i="19"/>
  <c r="I28" i="19"/>
  <c r="H28" i="19"/>
  <c r="G28" i="19"/>
  <c r="F28" i="19"/>
  <c r="M28" i="19"/>
  <c r="L28" i="19"/>
  <c r="G61" i="19" l="1"/>
  <c r="K61" i="19"/>
  <c r="F55" i="19"/>
  <c r="J55" i="19"/>
  <c r="N55" i="19"/>
  <c r="H55" i="19"/>
  <c r="F61" i="19"/>
  <c r="J61" i="19"/>
  <c r="N61" i="19"/>
  <c r="I61" i="19"/>
  <c r="M61" i="19"/>
  <c r="H61" i="19"/>
  <c r="L61" i="19"/>
  <c r="G55" i="19"/>
  <c r="K55" i="19"/>
  <c r="I55" i="19"/>
  <c r="M55" i="19"/>
  <c r="G27" i="19"/>
  <c r="G45" i="19" s="1"/>
  <c r="K27" i="19"/>
  <c r="K45" i="19" s="1"/>
  <c r="H27" i="19"/>
  <c r="H45" i="19" s="1"/>
  <c r="L27" i="19"/>
  <c r="L45" i="19" s="1"/>
  <c r="M27" i="19"/>
  <c r="M45" i="19" s="1"/>
  <c r="I27" i="19"/>
  <c r="I45" i="19" s="1"/>
  <c r="F27" i="19"/>
  <c r="F45" i="19" s="1"/>
  <c r="J27" i="19"/>
  <c r="J45" i="19" s="1"/>
  <c r="N27" i="19"/>
  <c r="N45" i="19" s="1"/>
  <c r="F35" i="20" l="1"/>
  <c r="G32" i="20" s="1"/>
  <c r="G35" i="20" s="1"/>
  <c r="H32" i="20" s="1"/>
  <c r="H35" i="20" s="1"/>
  <c r="I32" i="20" s="1"/>
  <c r="I35" i="20" s="1"/>
  <c r="J32" i="20" s="1"/>
  <c r="J35" i="20" s="1"/>
  <c r="K32" i="20" s="1"/>
  <c r="K35" i="20" s="1"/>
  <c r="L32" i="20" s="1"/>
  <c r="L35" i="20" s="1"/>
  <c r="M32" i="20" s="1"/>
  <c r="M35" i="20" s="1"/>
  <c r="N32" i="20" s="1"/>
  <c r="N35" i="20" s="1"/>
  <c r="O32" i="20" s="1"/>
  <c r="O35" i="20" s="1"/>
  <c r="F30" i="20"/>
  <c r="G27" i="20" s="1"/>
  <c r="G30" i="20" s="1"/>
  <c r="H27" i="20" s="1"/>
  <c r="H30" i="20" s="1"/>
  <c r="I27" i="20" s="1"/>
  <c r="I30" i="20" s="1"/>
  <c r="J27" i="20" s="1"/>
  <c r="J30" i="20" s="1"/>
  <c r="K27" i="20" s="1"/>
  <c r="K30" i="20" s="1"/>
  <c r="L27" i="20" s="1"/>
  <c r="L30" i="20" s="1"/>
  <c r="M27" i="20" s="1"/>
  <c r="M30" i="20" s="1"/>
  <c r="N27" i="20" s="1"/>
  <c r="N30" i="20" s="1"/>
  <c r="O27" i="20" s="1"/>
  <c r="O30" i="20" s="1"/>
  <c r="G24" i="20"/>
  <c r="H24" i="20"/>
  <c r="I24" i="20"/>
  <c r="J24" i="20"/>
  <c r="K24" i="20"/>
  <c r="L24" i="20"/>
  <c r="M24" i="20"/>
  <c r="N24" i="20"/>
  <c r="O24" i="20"/>
  <c r="F24" i="20"/>
  <c r="F19" i="20"/>
  <c r="G16" i="20" s="1"/>
  <c r="G19" i="20" s="1"/>
  <c r="H16" i="20" s="1"/>
  <c r="H19" i="20" s="1"/>
  <c r="I16" i="20" s="1"/>
  <c r="I19" i="20" s="1"/>
  <c r="J16" i="20" s="1"/>
  <c r="J19" i="20" s="1"/>
  <c r="K16" i="20" s="1"/>
  <c r="K19" i="20" s="1"/>
  <c r="L16" i="20" s="1"/>
  <c r="L19" i="20" s="1"/>
  <c r="M16" i="20" s="1"/>
  <c r="M19" i="20" s="1"/>
  <c r="N16" i="20" s="1"/>
  <c r="N19" i="20" s="1"/>
  <c r="O16" i="20" s="1"/>
  <c r="O19" i="20" s="1"/>
  <c r="G13" i="20"/>
  <c r="H13" i="20"/>
  <c r="I13" i="20"/>
  <c r="J13" i="20"/>
  <c r="K13" i="20"/>
  <c r="L13" i="20"/>
  <c r="M13" i="20"/>
  <c r="N13" i="20"/>
  <c r="O13" i="20"/>
  <c r="F13" i="20"/>
  <c r="F8" i="20"/>
  <c r="G5" i="20" s="1"/>
  <c r="G8" i="20" s="1"/>
  <c r="H5" i="20" s="1"/>
  <c r="H8" i="20" s="1"/>
  <c r="I5" i="20" l="1"/>
  <c r="I8" i="20" s="1"/>
  <c r="G74" i="19"/>
  <c r="H74" i="19"/>
  <c r="I74" i="19"/>
  <c r="J74" i="19"/>
  <c r="K74" i="19"/>
  <c r="L74" i="19"/>
  <c r="M74" i="19"/>
  <c r="N74" i="19"/>
  <c r="F74" i="19"/>
  <c r="F167" i="16"/>
  <c r="F75" i="19" l="1"/>
  <c r="N75" i="19"/>
  <c r="J5" i="20"/>
  <c r="J8" i="20" s="1"/>
  <c r="G65" i="16"/>
  <c r="H65" i="16"/>
  <c r="I65" i="16"/>
  <c r="J65" i="16"/>
  <c r="K65" i="16"/>
  <c r="L65" i="16"/>
  <c r="M65" i="16"/>
  <c r="N65" i="16"/>
  <c r="O65" i="16"/>
  <c r="F65" i="16"/>
  <c r="G52" i="16"/>
  <c r="H52" i="16"/>
  <c r="I52" i="16"/>
  <c r="J52" i="16"/>
  <c r="K52" i="16"/>
  <c r="L52" i="16"/>
  <c r="M52" i="16"/>
  <c r="N52" i="16"/>
  <c r="O52" i="16"/>
  <c r="F52" i="16"/>
  <c r="F124" i="15"/>
  <c r="K5" i="20" l="1"/>
  <c r="K8" i="20" s="1"/>
  <c r="F123" i="15"/>
  <c r="F42" i="15"/>
  <c r="F43" i="15"/>
  <c r="F45" i="15"/>
  <c r="F46" i="15"/>
  <c r="F73" i="15"/>
  <c r="F122" i="15"/>
  <c r="F163" i="15"/>
  <c r="F164" i="15"/>
  <c r="F165" i="15"/>
  <c r="F166" i="15"/>
  <c r="F115" i="16"/>
  <c r="F234" i="16"/>
  <c r="C232" i="16"/>
  <c r="C214" i="16"/>
  <c r="F168" i="15" l="1"/>
  <c r="L5" i="20"/>
  <c r="L8" i="20" s="1"/>
  <c r="G75" i="19"/>
  <c r="F167" i="15"/>
  <c r="F76" i="15"/>
  <c r="F126" i="15" s="1"/>
  <c r="M5" i="20" l="1"/>
  <c r="M8" i="20" s="1"/>
  <c r="F79" i="15"/>
  <c r="F77" i="15"/>
  <c r="N5" i="20" l="1"/>
  <c r="N8" i="20" s="1"/>
  <c r="O5" i="20" s="1"/>
  <c r="O8" i="20" s="1"/>
  <c r="F82" i="15"/>
  <c r="F83" i="15" s="1"/>
  <c r="F85" i="15" l="1"/>
  <c r="F125" i="15"/>
  <c r="F87" i="15" l="1"/>
  <c r="F88" i="15" s="1"/>
  <c r="F87" i="19" l="1"/>
  <c r="H75" i="19"/>
  <c r="I75" i="19"/>
  <c r="J75" i="19"/>
  <c r="K75" i="19"/>
  <c r="L75" i="19"/>
  <c r="M75" i="19"/>
  <c r="F19" i="19"/>
  <c r="F13" i="19"/>
  <c r="F30" i="7"/>
  <c r="F29" i="7"/>
  <c r="F24" i="7"/>
  <c r="F23" i="7"/>
  <c r="F20" i="7"/>
  <c r="F32" i="7" s="1"/>
  <c r="F14" i="7"/>
  <c r="F8" i="7"/>
  <c r="F68" i="22"/>
  <c r="F17" i="22"/>
  <c r="F26" i="7" l="1"/>
  <c r="F122" i="16"/>
  <c r="F31" i="16" l="1"/>
  <c r="F19" i="16"/>
  <c r="F17" i="16"/>
  <c r="F14" i="16"/>
  <c r="F7" i="16"/>
  <c r="F4" i="16"/>
  <c r="F145" i="18"/>
  <c r="F137" i="18"/>
  <c r="F129" i="18"/>
  <c r="R49" i="18"/>
  <c r="F48" i="18"/>
  <c r="R122" i="15"/>
  <c r="G30" i="7"/>
  <c r="H30" i="7"/>
  <c r="I30" i="7"/>
  <c r="J30" i="7"/>
  <c r="K30" i="7"/>
  <c r="L30" i="7"/>
  <c r="M30" i="7"/>
  <c r="N30" i="7"/>
  <c r="O30" i="7"/>
  <c r="P30" i="7"/>
  <c r="Q30" i="7"/>
  <c r="R30" i="7"/>
  <c r="G29" i="7"/>
  <c r="H29" i="7"/>
  <c r="I29" i="7"/>
  <c r="J29" i="7"/>
  <c r="K29" i="7"/>
  <c r="L29" i="7"/>
  <c r="M29" i="7"/>
  <c r="N29" i="7"/>
  <c r="O29" i="7"/>
  <c r="P29" i="7"/>
  <c r="Q29" i="7"/>
  <c r="R29" i="7"/>
  <c r="G24" i="7"/>
  <c r="H24" i="7"/>
  <c r="I24" i="7"/>
  <c r="J24" i="7"/>
  <c r="K24" i="7"/>
  <c r="L24" i="7"/>
  <c r="M24" i="7"/>
  <c r="N24" i="7"/>
  <c r="O24" i="7"/>
  <c r="P24" i="7"/>
  <c r="Q24" i="7"/>
  <c r="R24" i="7"/>
  <c r="G23" i="7"/>
  <c r="H23" i="7"/>
  <c r="I23" i="7"/>
  <c r="J23" i="7"/>
  <c r="K23" i="7"/>
  <c r="L23" i="7"/>
  <c r="M23" i="7"/>
  <c r="N23" i="7"/>
  <c r="O23" i="7"/>
  <c r="P23" i="7"/>
  <c r="Q23" i="7"/>
  <c r="R23" i="7"/>
  <c r="K123" i="15"/>
  <c r="G122" i="15"/>
  <c r="H122" i="15"/>
  <c r="I122" i="15"/>
  <c r="J122" i="15"/>
  <c r="K122" i="15"/>
  <c r="L122" i="15"/>
  <c r="M122" i="15"/>
  <c r="N122" i="15"/>
  <c r="O122" i="15"/>
  <c r="P122" i="15"/>
  <c r="I123" i="15" l="1"/>
  <c r="J123" i="15"/>
  <c r="P123" i="15"/>
  <c r="L123" i="15"/>
  <c r="H123" i="15"/>
  <c r="O123" i="15"/>
  <c r="G123" i="15"/>
  <c r="R123" i="15"/>
  <c r="R124" i="15"/>
  <c r="N123" i="15"/>
  <c r="Q123" i="15"/>
  <c r="M123" i="15"/>
  <c r="F33" i="16"/>
  <c r="F35" i="16" s="1"/>
  <c r="F3" i="16"/>
  <c r="F13" i="16"/>
  <c r="F12" i="16" s="1"/>
  <c r="F37" i="16" l="1"/>
  <c r="F43" i="16" s="1"/>
  <c r="F208" i="16" s="1"/>
  <c r="D50" i="15"/>
  <c r="F51" i="16" l="1"/>
  <c r="F80" i="16" s="1"/>
  <c r="F91" i="16" s="1"/>
  <c r="F210" i="16"/>
  <c r="F217" i="16" l="1"/>
  <c r="F45" i="16"/>
  <c r="F46" i="16" s="1"/>
  <c r="F226" i="16"/>
  <c r="F228" i="16" s="1"/>
  <c r="F235" i="16" s="1"/>
  <c r="F236" i="16" s="1"/>
  <c r="F53" i="16"/>
  <c r="F58" i="16" s="1"/>
  <c r="F218" i="16"/>
  <c r="F221" i="16" s="1"/>
  <c r="O14" i="22"/>
  <c r="G67" i="22"/>
  <c r="H67" i="22"/>
  <c r="I67" i="22"/>
  <c r="J67" i="22"/>
  <c r="K67" i="22"/>
  <c r="L67" i="22"/>
  <c r="M67" i="22"/>
  <c r="N67" i="22"/>
  <c r="O67" i="22"/>
  <c r="F239" i="16" l="1"/>
  <c r="F81" i="16" s="1"/>
  <c r="F82" i="16" s="1"/>
  <c r="F92" i="16"/>
  <c r="F99" i="16" s="1"/>
  <c r="F237" i="16"/>
  <c r="G234" i="16" s="1"/>
  <c r="F219" i="16"/>
  <c r="G216" i="16" s="1"/>
  <c r="F63" i="16"/>
  <c r="G68" i="22"/>
  <c r="N68" i="22"/>
  <c r="O71" i="22" s="1"/>
  <c r="K68" i="22"/>
  <c r="O68" i="22"/>
  <c r="J68" i="22"/>
  <c r="M68" i="22"/>
  <c r="I68" i="22"/>
  <c r="L68" i="22"/>
  <c r="H68" i="22"/>
  <c r="G115" i="16"/>
  <c r="H115" i="16"/>
  <c r="I115" i="16"/>
  <c r="J115" i="16"/>
  <c r="K115" i="16"/>
  <c r="L115" i="16"/>
  <c r="M115" i="16"/>
  <c r="N115" i="16"/>
  <c r="O115" i="16"/>
  <c r="G116" i="16"/>
  <c r="H116" i="16"/>
  <c r="I116" i="16"/>
  <c r="J116" i="16"/>
  <c r="K116" i="16"/>
  <c r="L116" i="16"/>
  <c r="M116" i="16"/>
  <c r="N116" i="16"/>
  <c r="F86" i="16" l="1"/>
  <c r="F104" i="16" s="1"/>
  <c r="F68" i="16"/>
  <c r="F72" i="16" s="1"/>
  <c r="F75" i="16" s="1"/>
  <c r="F156" i="16"/>
  <c r="F194" i="16" s="1"/>
  <c r="F195" i="16" s="1"/>
  <c r="F7" i="19"/>
  <c r="F6" i="19" s="1"/>
  <c r="F24" i="19" s="1"/>
  <c r="F50" i="19"/>
  <c r="F49" i="19" s="1"/>
  <c r="F48" i="19" s="1"/>
  <c r="F66" i="19" s="1"/>
  <c r="F76" i="19" s="1"/>
  <c r="F58" i="22"/>
  <c r="N19" i="19"/>
  <c r="M19" i="19"/>
  <c r="L19" i="19"/>
  <c r="K19" i="19"/>
  <c r="J19" i="19"/>
  <c r="I19" i="19"/>
  <c r="H19" i="19"/>
  <c r="G19" i="19"/>
  <c r="N13" i="19"/>
  <c r="M13" i="19"/>
  <c r="L13" i="19"/>
  <c r="K13" i="19"/>
  <c r="J13" i="19"/>
  <c r="I13" i="19"/>
  <c r="H13" i="19"/>
  <c r="G13" i="19"/>
  <c r="O168" i="16"/>
  <c r="N168" i="16"/>
  <c r="M168" i="16"/>
  <c r="L168" i="16"/>
  <c r="K168" i="16"/>
  <c r="J168" i="16"/>
  <c r="I168" i="16"/>
  <c r="H168" i="16"/>
  <c r="G168" i="16"/>
  <c r="F168" i="16"/>
  <c r="F174" i="16" s="1"/>
  <c r="O167" i="16"/>
  <c r="N167" i="16"/>
  <c r="M167" i="16"/>
  <c r="L167" i="16"/>
  <c r="K167" i="16"/>
  <c r="J167" i="16"/>
  <c r="I167" i="16"/>
  <c r="H167" i="16"/>
  <c r="G167" i="16"/>
  <c r="O164" i="16"/>
  <c r="O174" i="16" s="1"/>
  <c r="O122" i="16"/>
  <c r="O31" i="16"/>
  <c r="O33" i="16" s="1"/>
  <c r="O35" i="16" s="1"/>
  <c r="N31" i="16"/>
  <c r="N33" i="16" s="1"/>
  <c r="N35" i="16" s="1"/>
  <c r="M31" i="16"/>
  <c r="M33" i="16" s="1"/>
  <c r="M35" i="16" s="1"/>
  <c r="L31" i="16"/>
  <c r="L33" i="16" s="1"/>
  <c r="L35" i="16" s="1"/>
  <c r="K31" i="16"/>
  <c r="K33" i="16" s="1"/>
  <c r="K35" i="16" s="1"/>
  <c r="J31" i="16"/>
  <c r="J33" i="16" s="1"/>
  <c r="J35" i="16" s="1"/>
  <c r="I31" i="16"/>
  <c r="I33" i="16" s="1"/>
  <c r="I35" i="16" s="1"/>
  <c r="H31" i="16"/>
  <c r="H33" i="16" s="1"/>
  <c r="H35" i="16" s="1"/>
  <c r="G31" i="16"/>
  <c r="G33" i="16" s="1"/>
  <c r="G35" i="16" s="1"/>
  <c r="O19" i="16"/>
  <c r="N19" i="16"/>
  <c r="M19" i="16"/>
  <c r="L19" i="16"/>
  <c r="K19" i="16"/>
  <c r="J19" i="16"/>
  <c r="I19" i="16"/>
  <c r="H19" i="16"/>
  <c r="G19" i="16"/>
  <c r="O17" i="16"/>
  <c r="N17" i="16"/>
  <c r="M17" i="16"/>
  <c r="L17" i="16"/>
  <c r="K17" i="16"/>
  <c r="J17" i="16"/>
  <c r="I17" i="16"/>
  <c r="H17" i="16"/>
  <c r="G17" i="16"/>
  <c r="O14" i="16"/>
  <c r="N14" i="16"/>
  <c r="M14" i="16"/>
  <c r="L14" i="16"/>
  <c r="K14" i="16"/>
  <c r="J14" i="16"/>
  <c r="I14" i="16"/>
  <c r="H14" i="16"/>
  <c r="G14" i="16"/>
  <c r="O7" i="16"/>
  <c r="N7" i="16"/>
  <c r="M7" i="16"/>
  <c r="L7" i="16"/>
  <c r="K7" i="16"/>
  <c r="J7" i="16"/>
  <c r="I7" i="16"/>
  <c r="H7" i="16"/>
  <c r="G7" i="16"/>
  <c r="B11" i="23"/>
  <c r="F142" i="16" l="1"/>
  <c r="F143" i="16" s="1"/>
  <c r="F144" i="16" s="1"/>
  <c r="F121" i="16"/>
  <c r="F146" i="16" s="1"/>
  <c r="F147" i="16" s="1"/>
  <c r="F148" i="16" s="1"/>
  <c r="F196" i="16"/>
  <c r="F173" i="16"/>
  <c r="F198" i="16" s="1"/>
  <c r="F199" i="16" s="1"/>
  <c r="M37" i="16"/>
  <c r="J37" i="16"/>
  <c r="N37" i="16"/>
  <c r="I37" i="16"/>
  <c r="G37" i="16"/>
  <c r="K37" i="16"/>
  <c r="O37" i="16"/>
  <c r="H37" i="16"/>
  <c r="L37" i="16"/>
  <c r="I13" i="16"/>
  <c r="I12" i="16" s="1"/>
  <c r="H13" i="16"/>
  <c r="H12" i="16" s="1"/>
  <c r="L13" i="16"/>
  <c r="L12" i="16" s="1"/>
  <c r="J13" i="16"/>
  <c r="J12" i="16" s="1"/>
  <c r="N13" i="16"/>
  <c r="N12" i="16" s="1"/>
  <c r="G174" i="16"/>
  <c r="G13" i="16"/>
  <c r="G12" i="16" s="1"/>
  <c r="K13" i="16"/>
  <c r="K12" i="16" s="1"/>
  <c r="O13" i="16"/>
  <c r="O12" i="16" s="1"/>
  <c r="M13" i="16"/>
  <c r="M12" i="16" s="1"/>
  <c r="H174" i="16"/>
  <c r="I174" i="16"/>
  <c r="H122" i="16"/>
  <c r="I122" i="16"/>
  <c r="L122" i="16"/>
  <c r="M122" i="16"/>
  <c r="G122" i="16"/>
  <c r="K122" i="16"/>
  <c r="O125" i="16"/>
  <c r="F133" i="16" s="1"/>
  <c r="K174" i="16"/>
  <c r="L174" i="16"/>
  <c r="M174" i="16"/>
  <c r="J122" i="16"/>
  <c r="J174" i="16"/>
  <c r="N174" i="16"/>
  <c r="G4" i="16"/>
  <c r="G3" i="16" s="1"/>
  <c r="L6" i="4"/>
  <c r="F200" i="16" l="1"/>
  <c r="K43" i="16"/>
  <c r="K51" i="16"/>
  <c r="L43" i="16"/>
  <c r="L51" i="16"/>
  <c r="G43" i="16"/>
  <c r="G51" i="16"/>
  <c r="M43" i="16"/>
  <c r="M51" i="16"/>
  <c r="J43" i="16"/>
  <c r="J51" i="16"/>
  <c r="H43" i="16"/>
  <c r="H51" i="16"/>
  <c r="I43" i="16"/>
  <c r="I208" i="16" s="1"/>
  <c r="I210" i="16" s="1"/>
  <c r="I51" i="16"/>
  <c r="O43" i="16"/>
  <c r="O51" i="16"/>
  <c r="N43" i="16"/>
  <c r="N208" i="16" s="1"/>
  <c r="N210" i="16" s="1"/>
  <c r="N51" i="16"/>
  <c r="H208" i="16"/>
  <c r="H210" i="16" s="1"/>
  <c r="G24" i="16"/>
  <c r="F24" i="16"/>
  <c r="O177" i="16"/>
  <c r="F185" i="16" s="1"/>
  <c r="F184" i="16"/>
  <c r="H4" i="16"/>
  <c r="H3" i="16" s="1"/>
  <c r="H24" i="16" s="1"/>
  <c r="N122" i="16"/>
  <c r="F132" i="16" s="1"/>
  <c r="F131" i="16" s="1"/>
  <c r="I6" i="4"/>
  <c r="F6" i="3"/>
  <c r="H217" i="16" l="1"/>
  <c r="H45" i="16"/>
  <c r="H46" i="16" s="1"/>
  <c r="N217" i="16"/>
  <c r="N45" i="16"/>
  <c r="I217" i="16"/>
  <c r="I45" i="16"/>
  <c r="J208" i="16"/>
  <c r="J210" i="16" s="1"/>
  <c r="K208" i="16"/>
  <c r="K210" i="16" s="1"/>
  <c r="G208" i="16"/>
  <c r="G210" i="16" s="1"/>
  <c r="G45" i="16" s="1"/>
  <c r="G46" i="16" s="1"/>
  <c r="M208" i="16"/>
  <c r="M210" i="16" s="1"/>
  <c r="L208" i="16"/>
  <c r="L210" i="16" s="1"/>
  <c r="O208" i="16"/>
  <c r="O210" i="16" s="1"/>
  <c r="M226" i="16"/>
  <c r="M228" i="16" s="1"/>
  <c r="M235" i="16" s="1"/>
  <c r="M80" i="16"/>
  <c r="M91" i="16" s="1"/>
  <c r="M53" i="16"/>
  <c r="M58" i="16" s="1"/>
  <c r="O226" i="16"/>
  <c r="O228" i="16" s="1"/>
  <c r="O235" i="16" s="1"/>
  <c r="O80" i="16"/>
  <c r="O91" i="16" s="1"/>
  <c r="O53" i="16"/>
  <c r="O58" i="16" s="1"/>
  <c r="H226" i="16"/>
  <c r="H228" i="16" s="1"/>
  <c r="H235" i="16" s="1"/>
  <c r="H80" i="16"/>
  <c r="H91" i="16" s="1"/>
  <c r="H53" i="16"/>
  <c r="H58" i="16" s="1"/>
  <c r="K226" i="16"/>
  <c r="K228" i="16" s="1"/>
  <c r="K235" i="16" s="1"/>
  <c r="K80" i="16"/>
  <c r="K91" i="16" s="1"/>
  <c r="K53" i="16"/>
  <c r="K58" i="16" s="1"/>
  <c r="L226" i="16"/>
  <c r="L228" i="16" s="1"/>
  <c r="L235" i="16" s="1"/>
  <c r="L80" i="16"/>
  <c r="L91" i="16" s="1"/>
  <c r="L53" i="16"/>
  <c r="L58" i="16" s="1"/>
  <c r="N46" i="16"/>
  <c r="I46" i="16"/>
  <c r="J80" i="16"/>
  <c r="J91" i="16" s="1"/>
  <c r="J226" i="16"/>
  <c r="J228" i="16" s="1"/>
  <c r="J235" i="16" s="1"/>
  <c r="J53" i="16"/>
  <c r="J58" i="16" s="1"/>
  <c r="G226" i="16"/>
  <c r="G228" i="16" s="1"/>
  <c r="G235" i="16" s="1"/>
  <c r="G80" i="16"/>
  <c r="G91" i="16" s="1"/>
  <c r="G53" i="16"/>
  <c r="G58" i="16" s="1"/>
  <c r="N80" i="16"/>
  <c r="N91" i="16" s="1"/>
  <c r="N226" i="16"/>
  <c r="N228" i="16" s="1"/>
  <c r="N235" i="16" s="1"/>
  <c r="N53" i="16"/>
  <c r="N58" i="16" s="1"/>
  <c r="I80" i="16"/>
  <c r="I91" i="16" s="1"/>
  <c r="I226" i="16"/>
  <c r="I228" i="16" s="1"/>
  <c r="I235" i="16" s="1"/>
  <c r="I53" i="16"/>
  <c r="I58" i="16" s="1"/>
  <c r="F183" i="16"/>
  <c r="I4" i="16"/>
  <c r="I3" i="16" s="1"/>
  <c r="I24" i="16" s="1"/>
  <c r="G165" i="15"/>
  <c r="H165" i="15"/>
  <c r="I165" i="15"/>
  <c r="J165" i="15"/>
  <c r="K165" i="15"/>
  <c r="L165" i="15"/>
  <c r="M165" i="15"/>
  <c r="N165" i="15"/>
  <c r="O165" i="15"/>
  <c r="P165" i="15"/>
  <c r="Q165" i="15"/>
  <c r="R165" i="15"/>
  <c r="G166" i="15"/>
  <c r="H166" i="15"/>
  <c r="I166" i="15"/>
  <c r="J166" i="15"/>
  <c r="K166" i="15"/>
  <c r="L166" i="15"/>
  <c r="M166" i="15"/>
  <c r="N166" i="15"/>
  <c r="O166" i="15"/>
  <c r="P166" i="15"/>
  <c r="Q166" i="15"/>
  <c r="R166" i="15"/>
  <c r="G163" i="15"/>
  <c r="H163" i="15"/>
  <c r="I163" i="15"/>
  <c r="J163" i="15"/>
  <c r="J167" i="15" s="1"/>
  <c r="K163" i="15"/>
  <c r="L163" i="15"/>
  <c r="M163" i="15"/>
  <c r="N163" i="15"/>
  <c r="N167" i="15" s="1"/>
  <c r="O163" i="15"/>
  <c r="P163" i="15"/>
  <c r="Q163" i="15"/>
  <c r="R163" i="15"/>
  <c r="G164" i="15"/>
  <c r="H164" i="15"/>
  <c r="I164" i="15"/>
  <c r="J164" i="15"/>
  <c r="K164" i="15"/>
  <c r="L164" i="15"/>
  <c r="M164" i="15"/>
  <c r="N164" i="15"/>
  <c r="O164" i="15"/>
  <c r="P164" i="15"/>
  <c r="Q164" i="15"/>
  <c r="R164" i="15"/>
  <c r="O217" i="16" l="1"/>
  <c r="O45" i="16"/>
  <c r="O46" i="16" s="1"/>
  <c r="K217" i="16"/>
  <c r="K45" i="16"/>
  <c r="K46" i="16" s="1"/>
  <c r="L217" i="16"/>
  <c r="L45" i="16"/>
  <c r="L46" i="16" s="1"/>
  <c r="J217" i="16"/>
  <c r="J45" i="16"/>
  <c r="J46" i="16" s="1"/>
  <c r="M217" i="16"/>
  <c r="M45" i="16"/>
  <c r="M46" i="16" s="1"/>
  <c r="G217" i="16"/>
  <c r="G218" i="16" s="1"/>
  <c r="G221" i="16" s="1"/>
  <c r="G92" i="16" s="1"/>
  <c r="G7" i="19"/>
  <c r="G6" i="19" s="1"/>
  <c r="G24" i="19" s="1"/>
  <c r="G50" i="19"/>
  <c r="G49" i="19" s="1"/>
  <c r="G48" i="19" s="1"/>
  <c r="G66" i="19" s="1"/>
  <c r="G76" i="19" s="1"/>
  <c r="G236" i="16"/>
  <c r="G239" i="16" s="1"/>
  <c r="G81" i="16" s="1"/>
  <c r="G82" i="16" s="1"/>
  <c r="Q168" i="15"/>
  <c r="M168" i="15"/>
  <c r="I168" i="15"/>
  <c r="Q167" i="15"/>
  <c r="M167" i="15"/>
  <c r="I167" i="15"/>
  <c r="P168" i="15"/>
  <c r="L168" i="15"/>
  <c r="H168" i="15"/>
  <c r="P167" i="15"/>
  <c r="L167" i="15"/>
  <c r="H167" i="15"/>
  <c r="R167" i="15"/>
  <c r="J4" i="16"/>
  <c r="J3" i="16" s="1"/>
  <c r="J24" i="16" s="1"/>
  <c r="O168" i="15"/>
  <c r="K168" i="15"/>
  <c r="G168" i="15"/>
  <c r="O167" i="15"/>
  <c r="K167" i="15"/>
  <c r="G167" i="15"/>
  <c r="R168" i="15"/>
  <c r="N168" i="15"/>
  <c r="J168" i="15"/>
  <c r="G86" i="16" l="1"/>
  <c r="G104" i="16" s="1"/>
  <c r="G219" i="16"/>
  <c r="H216" i="16" s="1"/>
  <c r="H218" i="16" s="1"/>
  <c r="H221" i="16" s="1"/>
  <c r="H92" i="16" s="1"/>
  <c r="H99" i="16" s="1"/>
  <c r="G99" i="16"/>
  <c r="G156" i="16" s="1"/>
  <c r="G63" i="16"/>
  <c r="G68" i="16" s="1"/>
  <c r="G72" i="16" s="1"/>
  <c r="G75" i="16" s="1"/>
  <c r="G58" i="22"/>
  <c r="G237" i="16"/>
  <c r="H234" i="16" s="1"/>
  <c r="H236" i="16" s="1"/>
  <c r="H239" i="16" s="1"/>
  <c r="H81" i="16" s="1"/>
  <c r="H82" i="16" s="1"/>
  <c r="K4" i="16"/>
  <c r="K3" i="16" s="1"/>
  <c r="K24" i="16" s="1"/>
  <c r="H63" i="16" l="1"/>
  <c r="H68" i="16" s="1"/>
  <c r="H72" i="16" s="1"/>
  <c r="G194" i="16"/>
  <c r="G195" i="16" s="1"/>
  <c r="G196" i="16" s="1"/>
  <c r="G173" i="16"/>
  <c r="G198" i="16" s="1"/>
  <c r="G199" i="16" s="1"/>
  <c r="G200" i="16" s="1"/>
  <c r="H219" i="16"/>
  <c r="I216" i="16" s="1"/>
  <c r="I218" i="16" s="1"/>
  <c r="I219" i="16" s="1"/>
  <c r="G142" i="16"/>
  <c r="G143" i="16" s="1"/>
  <c r="G121" i="16"/>
  <c r="G146" i="16" s="1"/>
  <c r="G147" i="16" s="1"/>
  <c r="G148" i="16" s="1"/>
  <c r="H86" i="16"/>
  <c r="H104" i="16" s="1"/>
  <c r="G144" i="16"/>
  <c r="H75" i="16"/>
  <c r="H156" i="16"/>
  <c r="H194" i="16" s="1"/>
  <c r="H195" i="16" s="1"/>
  <c r="H7" i="19"/>
  <c r="H6" i="19" s="1"/>
  <c r="H24" i="19" s="1"/>
  <c r="H50" i="19"/>
  <c r="H49" i="19" s="1"/>
  <c r="H48" i="19" s="1"/>
  <c r="H66" i="19" s="1"/>
  <c r="H76" i="19" s="1"/>
  <c r="H58" i="22"/>
  <c r="H237" i="16"/>
  <c r="I234" i="16" s="1"/>
  <c r="L4" i="16"/>
  <c r="L3" i="16" s="1"/>
  <c r="L24" i="16" s="1"/>
  <c r="H142" i="16" l="1"/>
  <c r="H143" i="16" s="1"/>
  <c r="H121" i="16"/>
  <c r="H146" i="16" s="1"/>
  <c r="H147" i="16" s="1"/>
  <c r="H148" i="16" s="1"/>
  <c r="H196" i="16"/>
  <c r="H144" i="16"/>
  <c r="H173" i="16"/>
  <c r="H198" i="16" s="1"/>
  <c r="H199" i="16" s="1"/>
  <c r="I236" i="16"/>
  <c r="I239" i="16" s="1"/>
  <c r="I81" i="16" s="1"/>
  <c r="I82" i="16" s="1"/>
  <c r="J216" i="16"/>
  <c r="J218" i="16" s="1"/>
  <c r="I63" i="16"/>
  <c r="I68" i="16" s="1"/>
  <c r="I72" i="16" s="1"/>
  <c r="I221" i="16"/>
  <c r="M4" i="16"/>
  <c r="M3" i="16" s="1"/>
  <c r="M24" i="16" s="1"/>
  <c r="O5" i="22"/>
  <c r="O9" i="22" s="1"/>
  <c r="G14" i="22"/>
  <c r="I14" i="22"/>
  <c r="J14" i="22"/>
  <c r="K14" i="22"/>
  <c r="L14" i="22"/>
  <c r="M14" i="22"/>
  <c r="N14" i="22"/>
  <c r="I5" i="22"/>
  <c r="H5" i="22"/>
  <c r="G5" i="22"/>
  <c r="J5" i="22"/>
  <c r="K5" i="22"/>
  <c r="L5" i="22"/>
  <c r="M5" i="22"/>
  <c r="N5" i="22"/>
  <c r="I86" i="16" l="1"/>
  <c r="I104" i="16" s="1"/>
  <c r="H15" i="22"/>
  <c r="H17" i="22" s="1"/>
  <c r="G15" i="22"/>
  <c r="G17" i="22" s="1"/>
  <c r="O15" i="22"/>
  <c r="O17" i="22"/>
  <c r="H200" i="16"/>
  <c r="I75" i="16"/>
  <c r="I92" i="16"/>
  <c r="I99" i="16" s="1"/>
  <c r="I237" i="16"/>
  <c r="J234" i="16" s="1"/>
  <c r="J236" i="16" s="1"/>
  <c r="J239" i="16" s="1"/>
  <c r="J81" i="16" s="1"/>
  <c r="J82" i="16" s="1"/>
  <c r="J63" i="16"/>
  <c r="J68" i="16" s="1"/>
  <c r="J72" i="16" s="1"/>
  <c r="J221" i="16"/>
  <c r="J219" i="16"/>
  <c r="N4" i="16"/>
  <c r="N3" i="16" s="1"/>
  <c r="N24" i="16" s="1"/>
  <c r="O4" i="16"/>
  <c r="O3" i="16" s="1"/>
  <c r="O24" i="16" s="1"/>
  <c r="I15" i="22"/>
  <c r="I17" i="22" s="1"/>
  <c r="J15" i="22"/>
  <c r="J17" i="22" s="1"/>
  <c r="M15" i="22"/>
  <c r="M17" i="22" s="1"/>
  <c r="K15" i="22"/>
  <c r="K17" i="22" s="1"/>
  <c r="N15" i="22"/>
  <c r="O18" i="22" s="1"/>
  <c r="L15" i="22"/>
  <c r="L17" i="22" s="1"/>
  <c r="L71" i="15"/>
  <c r="G124" i="15"/>
  <c r="H124" i="15"/>
  <c r="J124" i="15"/>
  <c r="L124" i="15"/>
  <c r="M124" i="15"/>
  <c r="N124" i="15"/>
  <c r="O124" i="15"/>
  <c r="P124" i="15"/>
  <c r="Q124" i="15"/>
  <c r="I142" i="16" l="1"/>
  <c r="I143" i="16" s="1"/>
  <c r="I121" i="16"/>
  <c r="I146" i="16" s="1"/>
  <c r="I147" i="16" s="1"/>
  <c r="I148" i="16" s="1"/>
  <c r="J86" i="16"/>
  <c r="J104" i="16" s="1"/>
  <c r="N17" i="22"/>
  <c r="F20" i="22" s="1"/>
  <c r="I144" i="16"/>
  <c r="I156" i="16"/>
  <c r="I7" i="19"/>
  <c r="I6" i="19" s="1"/>
  <c r="I24" i="19" s="1"/>
  <c r="I50" i="19"/>
  <c r="I49" i="19" s="1"/>
  <c r="I48" i="19" s="1"/>
  <c r="I66" i="19" s="1"/>
  <c r="I76" i="19" s="1"/>
  <c r="J92" i="16"/>
  <c r="J99" i="16" s="1"/>
  <c r="J237" i="16"/>
  <c r="K234" i="16" s="1"/>
  <c r="K216" i="16"/>
  <c r="K218" i="16" s="1"/>
  <c r="I124" i="15"/>
  <c r="J142" i="16" l="1"/>
  <c r="J143" i="16" s="1"/>
  <c r="J121" i="16"/>
  <c r="J146" i="16" s="1"/>
  <c r="J147" i="16" s="1"/>
  <c r="J148" i="16" s="1"/>
  <c r="I194" i="16"/>
  <c r="I195" i="16" s="1"/>
  <c r="I173" i="16"/>
  <c r="I198" i="16" s="1"/>
  <c r="I199" i="16" s="1"/>
  <c r="J144" i="16"/>
  <c r="I58" i="22"/>
  <c r="J156" i="16"/>
  <c r="J194" i="16" s="1"/>
  <c r="J7" i="19"/>
  <c r="J6" i="19" s="1"/>
  <c r="J24" i="19" s="1"/>
  <c r="J50" i="19"/>
  <c r="J49" i="19" s="1"/>
  <c r="J48" i="19" s="1"/>
  <c r="J66" i="19" s="1"/>
  <c r="J76" i="19" s="1"/>
  <c r="K236" i="16"/>
  <c r="K239" i="16" s="1"/>
  <c r="K81" i="16" s="1"/>
  <c r="K82" i="16" s="1"/>
  <c r="J75" i="16"/>
  <c r="K221" i="16"/>
  <c r="K63" i="16"/>
  <c r="K68" i="16" s="1"/>
  <c r="K72" i="16" s="1"/>
  <c r="K219" i="16"/>
  <c r="K124" i="15"/>
  <c r="K6" i="4"/>
  <c r="J6" i="4"/>
  <c r="K86" i="16" l="1"/>
  <c r="K104" i="16" s="1"/>
  <c r="J195" i="16"/>
  <c r="I196" i="16"/>
  <c r="I200" i="16"/>
  <c r="J58" i="22"/>
  <c r="J173" i="16"/>
  <c r="J198" i="16" s="1"/>
  <c r="J199" i="16" s="1"/>
  <c r="K75" i="16"/>
  <c r="K92" i="16"/>
  <c r="K99" i="16" s="1"/>
  <c r="K237" i="16"/>
  <c r="L234" i="16" s="1"/>
  <c r="L216" i="16"/>
  <c r="D49" i="15"/>
  <c r="E6" i="3"/>
  <c r="M5" i="10"/>
  <c r="N5" i="10"/>
  <c r="K142" i="16" l="1"/>
  <c r="K143" i="16" s="1"/>
  <c r="K121" i="16"/>
  <c r="K146" i="16" s="1"/>
  <c r="K147" i="16" s="1"/>
  <c r="K148" i="16" s="1"/>
  <c r="J200" i="16"/>
  <c r="J196" i="16"/>
  <c r="K144" i="16"/>
  <c r="K156" i="16"/>
  <c r="K194" i="16" s="1"/>
  <c r="K195" i="16" s="1"/>
  <c r="K7" i="19"/>
  <c r="K6" i="19" s="1"/>
  <c r="K24" i="19" s="1"/>
  <c r="K50" i="19"/>
  <c r="K49" i="19" s="1"/>
  <c r="K48" i="19" s="1"/>
  <c r="K66" i="19" s="1"/>
  <c r="K76" i="19" s="1"/>
  <c r="K58" i="22"/>
  <c r="L236" i="16"/>
  <c r="L239" i="16" s="1"/>
  <c r="L81" i="16" s="1"/>
  <c r="L82" i="16" s="1"/>
  <c r="L218" i="16"/>
  <c r="H71" i="15"/>
  <c r="G71" i="15"/>
  <c r="I71" i="15"/>
  <c r="I73" i="15"/>
  <c r="L86" i="16" l="1"/>
  <c r="L104" i="16" s="1"/>
  <c r="K196" i="16"/>
  <c r="K173" i="16"/>
  <c r="K198" i="16" s="1"/>
  <c r="K199" i="16" s="1"/>
  <c r="L237" i="16"/>
  <c r="M234" i="16" s="1"/>
  <c r="M236" i="16" s="1"/>
  <c r="M239" i="16" s="1"/>
  <c r="M81" i="16" s="1"/>
  <c r="M82" i="16" s="1"/>
  <c r="L221" i="16"/>
  <c r="L63" i="16"/>
  <c r="L68" i="16" s="1"/>
  <c r="L72" i="16" s="1"/>
  <c r="L219" i="16"/>
  <c r="M216" i="16" s="1"/>
  <c r="I76" i="15"/>
  <c r="I126" i="15" s="1"/>
  <c r="L142" i="16" l="1"/>
  <c r="L143" i="16" s="1"/>
  <c r="L144" i="16" s="1"/>
  <c r="L121" i="16"/>
  <c r="L146" i="16" s="1"/>
  <c r="L147" i="16" s="1"/>
  <c r="L148" i="16" s="1"/>
  <c r="M86" i="16"/>
  <c r="M104" i="16" s="1"/>
  <c r="K200" i="16"/>
  <c r="L75" i="16"/>
  <c r="L92" i="16"/>
  <c r="L99" i="16" s="1"/>
  <c r="M237" i="16"/>
  <c r="N234" i="16" s="1"/>
  <c r="N236" i="16" s="1"/>
  <c r="N239" i="16" s="1"/>
  <c r="N81" i="16" s="1"/>
  <c r="N82" i="16" s="1"/>
  <c r="I79" i="15"/>
  <c r="I77" i="15"/>
  <c r="M218" i="16"/>
  <c r="M142" i="16" l="1"/>
  <c r="M143" i="16" s="1"/>
  <c r="M144" i="16" s="1"/>
  <c r="M121" i="16"/>
  <c r="M146" i="16" s="1"/>
  <c r="M147" i="16" s="1"/>
  <c r="M148" i="16" s="1"/>
  <c r="N86" i="16"/>
  <c r="N104" i="16" s="1"/>
  <c r="L156" i="16"/>
  <c r="L7" i="19"/>
  <c r="L6" i="19" s="1"/>
  <c r="L24" i="19" s="1"/>
  <c r="L50" i="19"/>
  <c r="L49" i="19" s="1"/>
  <c r="L48" i="19" s="1"/>
  <c r="L66" i="19" s="1"/>
  <c r="L76" i="19" s="1"/>
  <c r="N237" i="16"/>
  <c r="O234" i="16" s="1"/>
  <c r="O236" i="16" s="1"/>
  <c r="O239" i="16" s="1"/>
  <c r="O81" i="16" s="1"/>
  <c r="O82" i="16" s="1"/>
  <c r="I82" i="15"/>
  <c r="I83" i="15" s="1"/>
  <c r="M63" i="16"/>
  <c r="M68" i="16" s="1"/>
  <c r="M72" i="16" s="1"/>
  <c r="M221" i="16"/>
  <c r="M219" i="16"/>
  <c r="N216" i="16" s="1"/>
  <c r="N218" i="16" s="1"/>
  <c r="G20" i="7"/>
  <c r="H20" i="7"/>
  <c r="G14" i="7"/>
  <c r="H14" i="7"/>
  <c r="G8" i="7"/>
  <c r="H8" i="7"/>
  <c r="R145" i="18"/>
  <c r="Q145" i="18"/>
  <c r="P145" i="18"/>
  <c r="O145" i="18"/>
  <c r="N145" i="18"/>
  <c r="M145" i="18"/>
  <c r="L145" i="18"/>
  <c r="K145" i="18"/>
  <c r="J145" i="18"/>
  <c r="I145" i="18"/>
  <c r="H145" i="18"/>
  <c r="G145" i="18"/>
  <c r="R137" i="18"/>
  <c r="Q137" i="18"/>
  <c r="P137" i="18"/>
  <c r="O137" i="18"/>
  <c r="N137" i="18"/>
  <c r="M137" i="18"/>
  <c r="L137" i="18"/>
  <c r="K137" i="18"/>
  <c r="J137" i="18"/>
  <c r="I137" i="18"/>
  <c r="H137" i="18"/>
  <c r="G137" i="18"/>
  <c r="G129" i="18"/>
  <c r="H129" i="18"/>
  <c r="J129" i="18"/>
  <c r="K129" i="18"/>
  <c r="L129" i="18"/>
  <c r="M129" i="18"/>
  <c r="N129" i="18"/>
  <c r="O129" i="18"/>
  <c r="P129" i="18"/>
  <c r="Q129" i="18"/>
  <c r="R129" i="18"/>
  <c r="G78" i="18"/>
  <c r="H78" i="18" s="1"/>
  <c r="I78" i="18" s="1"/>
  <c r="J78" i="18" s="1"/>
  <c r="K78" i="18" s="1"/>
  <c r="L78" i="18" s="1"/>
  <c r="M78" i="18" s="1"/>
  <c r="N78" i="18" s="1"/>
  <c r="O78" i="18" s="1"/>
  <c r="P78" i="18" s="1"/>
  <c r="Q78" i="18" s="1"/>
  <c r="R78" i="18" s="1"/>
  <c r="G77" i="18"/>
  <c r="H77" i="18" s="1"/>
  <c r="I77" i="18" s="1"/>
  <c r="J77" i="18" s="1"/>
  <c r="K77" i="18" s="1"/>
  <c r="L77" i="18" s="1"/>
  <c r="M77" i="18" s="1"/>
  <c r="N77" i="18" s="1"/>
  <c r="O77" i="18" s="1"/>
  <c r="P77" i="18" s="1"/>
  <c r="Q77" i="18" s="1"/>
  <c r="R77" i="18" s="1"/>
  <c r="G75" i="18"/>
  <c r="H75" i="18" s="1"/>
  <c r="I75" i="18" s="1"/>
  <c r="J75" i="18" s="1"/>
  <c r="K75" i="18" s="1"/>
  <c r="L75" i="18" s="1"/>
  <c r="M75" i="18" s="1"/>
  <c r="N75" i="18" s="1"/>
  <c r="O75" i="18" s="1"/>
  <c r="P75" i="18" s="1"/>
  <c r="Q75" i="18" s="1"/>
  <c r="R75" i="18" s="1"/>
  <c r="G74" i="18"/>
  <c r="H74" i="18" s="1"/>
  <c r="I74" i="18" s="1"/>
  <c r="J74" i="18" s="1"/>
  <c r="K74" i="18" s="1"/>
  <c r="L74" i="18" s="1"/>
  <c r="M74" i="18" s="1"/>
  <c r="N74" i="18" s="1"/>
  <c r="O74" i="18" s="1"/>
  <c r="P74" i="18" s="1"/>
  <c r="Q74" i="18" s="1"/>
  <c r="R74" i="18" s="1"/>
  <c r="Q49" i="18"/>
  <c r="P49" i="18"/>
  <c r="O49" i="18"/>
  <c r="N49" i="18"/>
  <c r="M49" i="18"/>
  <c r="L49" i="18"/>
  <c r="K49" i="18"/>
  <c r="J49" i="18"/>
  <c r="I49" i="18"/>
  <c r="H49" i="18"/>
  <c r="G49" i="18"/>
  <c r="F49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G26" i="7" l="1"/>
  <c r="H26" i="7"/>
  <c r="N142" i="16"/>
  <c r="N143" i="16" s="1"/>
  <c r="N144" i="16" s="1"/>
  <c r="N121" i="16"/>
  <c r="O86" i="16"/>
  <c r="O104" i="16" s="1"/>
  <c r="H32" i="7"/>
  <c r="G32" i="7"/>
  <c r="I125" i="15"/>
  <c r="L58" i="22"/>
  <c r="L194" i="16"/>
  <c r="L195" i="16" s="1"/>
  <c r="L173" i="16"/>
  <c r="L198" i="16" s="1"/>
  <c r="L199" i="16" s="1"/>
  <c r="N146" i="16"/>
  <c r="N147" i="16" s="1"/>
  <c r="N148" i="16" s="1"/>
  <c r="M75" i="16"/>
  <c r="I85" i="15"/>
  <c r="I87" i="15" s="1"/>
  <c r="I88" i="15" s="1"/>
  <c r="M92" i="16"/>
  <c r="M99" i="16" s="1"/>
  <c r="O237" i="16"/>
  <c r="N219" i="16"/>
  <c r="N221" i="16"/>
  <c r="N63" i="16"/>
  <c r="N68" i="16" s="1"/>
  <c r="N72" i="16" s="1"/>
  <c r="O142" i="16" l="1"/>
  <c r="O111" i="16"/>
  <c r="L200" i="16"/>
  <c r="L196" i="16"/>
  <c r="O143" i="16"/>
  <c r="O144" i="16" s="1"/>
  <c r="F150" i="16" s="1"/>
  <c r="N75" i="16"/>
  <c r="M156" i="16"/>
  <c r="M58" i="22"/>
  <c r="M7" i="19"/>
  <c r="M6" i="19" s="1"/>
  <c r="M24" i="19" s="1"/>
  <c r="M50" i="19"/>
  <c r="M49" i="19" s="1"/>
  <c r="M48" i="19" s="1"/>
  <c r="M66" i="19" s="1"/>
  <c r="M76" i="19" s="1"/>
  <c r="N92" i="16"/>
  <c r="N99" i="16" s="1"/>
  <c r="O216" i="16"/>
  <c r="O218" i="16" s="1"/>
  <c r="R20" i="7"/>
  <c r="Q20" i="7"/>
  <c r="P20" i="7"/>
  <c r="O20" i="7"/>
  <c r="N20" i="7"/>
  <c r="M20" i="7"/>
  <c r="L20" i="7"/>
  <c r="K20" i="7"/>
  <c r="J20" i="7"/>
  <c r="I20" i="7"/>
  <c r="R14" i="7"/>
  <c r="Q14" i="7"/>
  <c r="P14" i="7"/>
  <c r="O14" i="7"/>
  <c r="N14" i="7"/>
  <c r="M14" i="7"/>
  <c r="L14" i="7"/>
  <c r="K14" i="7"/>
  <c r="J14" i="7"/>
  <c r="J26" i="7" s="1"/>
  <c r="I14" i="7"/>
  <c r="J8" i="7"/>
  <c r="K8" i="7"/>
  <c r="L8" i="7"/>
  <c r="M8" i="7"/>
  <c r="N8" i="7"/>
  <c r="O8" i="7"/>
  <c r="P8" i="7"/>
  <c r="Q8" i="7"/>
  <c r="R8" i="7"/>
  <c r="I8" i="7"/>
  <c r="N26" i="7" l="1"/>
  <c r="I26" i="7"/>
  <c r="L26" i="7"/>
  <c r="P26" i="7"/>
  <c r="J32" i="7"/>
  <c r="N32" i="7"/>
  <c r="R32" i="7"/>
  <c r="M26" i="7"/>
  <c r="Q26" i="7"/>
  <c r="K32" i="7"/>
  <c r="O32" i="7"/>
  <c r="R26" i="7"/>
  <c r="L32" i="7"/>
  <c r="P32" i="7"/>
  <c r="O124" i="16"/>
  <c r="F129" i="16" s="1"/>
  <c r="F137" i="16" s="1"/>
  <c r="O121" i="16"/>
  <c r="K26" i="7"/>
  <c r="O26" i="7"/>
  <c r="I32" i="7"/>
  <c r="M32" i="7"/>
  <c r="Q32" i="7"/>
  <c r="M173" i="16"/>
  <c r="M198" i="16" s="1"/>
  <c r="M199" i="16" s="1"/>
  <c r="M194" i="16"/>
  <c r="M195" i="16" s="1"/>
  <c r="N156" i="16"/>
  <c r="N194" i="16" s="1"/>
  <c r="N7" i="19"/>
  <c r="N6" i="19" s="1"/>
  <c r="N24" i="19" s="1"/>
  <c r="N50" i="19"/>
  <c r="N49" i="19" s="1"/>
  <c r="N48" i="19" s="1"/>
  <c r="N66" i="19" s="1"/>
  <c r="N72" i="19" s="1"/>
  <c r="O221" i="16"/>
  <c r="O63" i="16"/>
  <c r="O68" i="16" s="1"/>
  <c r="O72" i="16" s="1"/>
  <c r="O219" i="16"/>
  <c r="G73" i="15"/>
  <c r="G76" i="15" s="1"/>
  <c r="G126" i="15" s="1"/>
  <c r="H73" i="15"/>
  <c r="J73" i="15"/>
  <c r="K73" i="15"/>
  <c r="K76" i="15" s="1"/>
  <c r="L73" i="15"/>
  <c r="M73" i="15"/>
  <c r="N73" i="15"/>
  <c r="O73" i="15"/>
  <c r="P73" i="15"/>
  <c r="Q73" i="15"/>
  <c r="R73" i="15"/>
  <c r="R76" i="15" s="1"/>
  <c r="R126" i="15" s="1"/>
  <c r="O146" i="16" l="1"/>
  <c r="O147" i="16" s="1"/>
  <c r="O148" i="16" s="1"/>
  <c r="F151" i="16" s="1"/>
  <c r="F128" i="16"/>
  <c r="M200" i="16"/>
  <c r="N195" i="16"/>
  <c r="M196" i="16"/>
  <c r="N58" i="22"/>
  <c r="N173" i="16"/>
  <c r="N198" i="16" s="1"/>
  <c r="N199" i="16" s="1"/>
  <c r="O75" i="16"/>
  <c r="N78" i="19"/>
  <c r="N76" i="19"/>
  <c r="O92" i="16"/>
  <c r="O99" i="16" s="1"/>
  <c r="K77" i="15"/>
  <c r="K126" i="15"/>
  <c r="G79" i="15"/>
  <c r="G77" i="15"/>
  <c r="R79" i="15"/>
  <c r="R77" i="15"/>
  <c r="K79" i="15"/>
  <c r="F136" i="16" l="1"/>
  <c r="F135" i="16" s="1"/>
  <c r="F127" i="16"/>
  <c r="N200" i="16"/>
  <c r="N196" i="16"/>
  <c r="O156" i="16"/>
  <c r="O163" i="16" s="1"/>
  <c r="O176" i="16" s="1"/>
  <c r="G82" i="15"/>
  <c r="K82" i="15"/>
  <c r="K83" i="15" s="1"/>
  <c r="G125" i="15" l="1"/>
  <c r="G83" i="15"/>
  <c r="G85" i="15"/>
  <c r="O194" i="16"/>
  <c r="O195" i="16" s="1"/>
  <c r="O196" i="16" s="1"/>
  <c r="F202" i="16" s="1"/>
  <c r="F73" i="22"/>
  <c r="F80" i="19"/>
  <c r="O173" i="16"/>
  <c r="F181" i="16"/>
  <c r="F189" i="16" s="1"/>
  <c r="K85" i="15"/>
  <c r="K87" i="15" s="1"/>
  <c r="K88" i="15" s="1"/>
  <c r="K125" i="15"/>
  <c r="P76" i="15"/>
  <c r="N76" i="15"/>
  <c r="L76" i="15"/>
  <c r="L126" i="15" s="1"/>
  <c r="J76" i="15"/>
  <c r="H76" i="15"/>
  <c r="H126" i="15" s="1"/>
  <c r="R71" i="15"/>
  <c r="Q71" i="15"/>
  <c r="P71" i="15"/>
  <c r="O71" i="15"/>
  <c r="N71" i="15"/>
  <c r="M71" i="15"/>
  <c r="K71" i="15"/>
  <c r="J71" i="15"/>
  <c r="X46" i="15"/>
  <c r="X47" i="15" s="1"/>
  <c r="X48" i="15" s="1"/>
  <c r="X49" i="15" s="1"/>
  <c r="X50" i="15" s="1"/>
  <c r="X51" i="15" s="1"/>
  <c r="X37" i="15"/>
  <c r="X38" i="15" s="1"/>
  <c r="X39" i="15" s="1"/>
  <c r="X21" i="15"/>
  <c r="X22" i="15" s="1"/>
  <c r="X23" i="15" s="1"/>
  <c r="X24" i="15" s="1"/>
  <c r="X25" i="15" s="1"/>
  <c r="X26" i="15" s="1"/>
  <c r="X6" i="15"/>
  <c r="X7" i="15" s="1"/>
  <c r="X8" i="15" s="1"/>
  <c r="X9" i="15" s="1"/>
  <c r="X10" i="15" s="1"/>
  <c r="X11" i="15" s="1"/>
  <c r="F180" i="16" l="1"/>
  <c r="F188" i="16" s="1"/>
  <c r="F187" i="16" s="1"/>
  <c r="O198" i="16"/>
  <c r="O199" i="16" s="1"/>
  <c r="O200" i="16" s="1"/>
  <c r="F203" i="16" s="1"/>
  <c r="J77" i="15"/>
  <c r="J126" i="15"/>
  <c r="N77" i="15"/>
  <c r="N126" i="15"/>
  <c r="P77" i="15"/>
  <c r="P126" i="15"/>
  <c r="L79" i="15"/>
  <c r="L82" i="15" s="1"/>
  <c r="L83" i="15" s="1"/>
  <c r="L77" i="15"/>
  <c r="H79" i="15"/>
  <c r="H82" i="15" s="1"/>
  <c r="H83" i="15" s="1"/>
  <c r="H77" i="15"/>
  <c r="R82" i="15"/>
  <c r="R83" i="15" s="1"/>
  <c r="J79" i="15"/>
  <c r="N79" i="15"/>
  <c r="P79" i="15"/>
  <c r="X27" i="15"/>
  <c r="X28" i="15" s="1"/>
  <c r="X29" i="15" s="1"/>
  <c r="X30" i="15" s="1"/>
  <c r="X31" i="15" s="1"/>
  <c r="X32" i="15" s="1"/>
  <c r="X33" i="15" s="1"/>
  <c r="X34" i="15" s="1"/>
  <c r="G19" i="15"/>
  <c r="G15" i="15"/>
  <c r="X40" i="15"/>
  <c r="X41" i="15" s="1"/>
  <c r="X42" i="15" s="1"/>
  <c r="X43" i="15" s="1"/>
  <c r="G17" i="15"/>
  <c r="X52" i="15"/>
  <c r="X53" i="15" s="1"/>
  <c r="X54" i="15" s="1"/>
  <c r="X55" i="15" s="1"/>
  <c r="G13" i="15"/>
  <c r="G23" i="15"/>
  <c r="X12" i="15"/>
  <c r="X13" i="15" s="1"/>
  <c r="X14" i="15" s="1"/>
  <c r="X15" i="15" s="1"/>
  <c r="X16" i="15" s="1"/>
  <c r="X17" i="15" s="1"/>
  <c r="X18" i="15" s="1"/>
  <c r="M76" i="15"/>
  <c r="M126" i="15" s="1"/>
  <c r="O76" i="15"/>
  <c r="O126" i="15" s="1"/>
  <c r="Q76" i="15"/>
  <c r="Q126" i="15" s="1"/>
  <c r="E17" i="3"/>
  <c r="F18" i="3"/>
  <c r="E18" i="3"/>
  <c r="F179" i="16" l="1"/>
  <c r="O79" i="15"/>
  <c r="O77" i="15"/>
  <c r="M79" i="15"/>
  <c r="M82" i="15" s="1"/>
  <c r="M83" i="15" s="1"/>
  <c r="M77" i="15"/>
  <c r="Q79" i="15"/>
  <c r="Q77" i="15"/>
  <c r="G21" i="15"/>
  <c r="H85" i="15"/>
  <c r="H125" i="15"/>
  <c r="R85" i="15"/>
  <c r="R125" i="15"/>
  <c r="L85" i="15"/>
  <c r="L125" i="15"/>
  <c r="P82" i="15"/>
  <c r="P83" i="15" s="1"/>
  <c r="J82" i="15"/>
  <c r="J83" i="15" s="1"/>
  <c r="N82" i="15"/>
  <c r="N83" i="15" s="1"/>
  <c r="F17" i="3"/>
  <c r="O82" i="15" l="1"/>
  <c r="O83" i="15" s="1"/>
  <c r="Q82" i="15"/>
  <c r="Q83" i="15" s="1"/>
  <c r="N85" i="15"/>
  <c r="N87" i="15" s="1"/>
  <c r="N88" i="15" s="1"/>
  <c r="N125" i="15"/>
  <c r="P85" i="15"/>
  <c r="P87" i="15" s="1"/>
  <c r="P88" i="15" s="1"/>
  <c r="P125" i="15"/>
  <c r="J85" i="15"/>
  <c r="J87" i="15" s="1"/>
  <c r="J88" i="15" s="1"/>
  <c r="J125" i="15"/>
  <c r="M85" i="15"/>
  <c r="M125" i="15"/>
  <c r="D56" i="15"/>
  <c r="D54" i="15"/>
  <c r="D53" i="15"/>
  <c r="D55" i="15"/>
  <c r="H87" i="15"/>
  <c r="H88" i="15" s="1"/>
  <c r="L87" i="15"/>
  <c r="L88" i="15" s="1"/>
  <c r="R87" i="15"/>
  <c r="R88" i="15" s="1"/>
  <c r="O85" i="15" l="1"/>
  <c r="O87" i="15" s="1"/>
  <c r="O88" i="15" s="1"/>
  <c r="Q125" i="15"/>
  <c r="O125" i="15"/>
  <c r="D52" i="15"/>
  <c r="Q85" i="15"/>
  <c r="Q87" i="15" s="1"/>
  <c r="Q88" i="15" s="1"/>
  <c r="G87" i="15"/>
  <c r="G88" i="15" s="1"/>
  <c r="M87" i="15"/>
  <c r="M88" i="15" s="1"/>
  <c r="C37" i="5"/>
  <c r="C38" i="5" s="1"/>
  <c r="C30" i="5"/>
  <c r="C34" i="5" s="1"/>
  <c r="C25" i="5"/>
  <c r="C24" i="5"/>
  <c r="C29" i="5" s="1"/>
  <c r="C33" i="5" s="1"/>
  <c r="D22" i="5"/>
  <c r="E22" i="5" s="1"/>
  <c r="C16" i="5"/>
  <c r="D15" i="5"/>
  <c r="E15" i="5"/>
  <c r="F15" i="5" s="1"/>
  <c r="D44" i="4"/>
  <c r="C44" i="4"/>
  <c r="D43" i="4"/>
  <c r="C43" i="4"/>
  <c r="D42" i="4"/>
  <c r="C42" i="4"/>
  <c r="D41" i="4"/>
  <c r="C41" i="4"/>
  <c r="D35" i="4"/>
  <c r="C35" i="4"/>
  <c r="D34" i="4"/>
  <c r="C34" i="4"/>
  <c r="D33" i="4"/>
  <c r="C33" i="4"/>
  <c r="D32" i="4"/>
  <c r="C32" i="4"/>
  <c r="L9" i="4"/>
  <c r="K9" i="4"/>
  <c r="J9" i="4"/>
  <c r="I9" i="4"/>
  <c r="L8" i="4"/>
  <c r="K8" i="4"/>
  <c r="J8" i="4"/>
  <c r="I8" i="4"/>
  <c r="L7" i="4"/>
  <c r="K7" i="4"/>
  <c r="J7" i="4"/>
  <c r="I7" i="4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D37" i="5"/>
  <c r="D38" i="5" s="1"/>
  <c r="D16" i="5"/>
  <c r="D51" i="15" l="1"/>
  <c r="E16" i="5"/>
  <c r="C28" i="5"/>
  <c r="C32" i="5" s="1"/>
  <c r="C35" i="5" s="1"/>
  <c r="C36" i="5" s="1"/>
  <c r="C39" i="5" s="1"/>
  <c r="G15" i="5"/>
  <c r="F16" i="5"/>
  <c r="E37" i="5"/>
  <c r="E38" i="5" s="1"/>
  <c r="F22" i="5"/>
  <c r="C26" i="5"/>
  <c r="D23" i="5"/>
  <c r="G16" i="5" l="1"/>
  <c r="H15" i="5"/>
  <c r="F37" i="5"/>
  <c r="F38" i="5" s="1"/>
  <c r="G22" i="5"/>
  <c r="D30" i="5"/>
  <c r="D34" i="5" s="1"/>
  <c r="D25" i="5"/>
  <c r="D24" i="5"/>
  <c r="D28" i="5" l="1"/>
  <c r="D32" i="5" s="1"/>
  <c r="E23" i="5"/>
  <c r="D26" i="5"/>
  <c r="H22" i="5"/>
  <c r="G37" i="5"/>
  <c r="G38" i="5" s="1"/>
  <c r="D29" i="5"/>
  <c r="D33" i="5" s="1"/>
  <c r="H16" i="5"/>
  <c r="I15" i="5"/>
  <c r="D35" i="5" l="1"/>
  <c r="D36" i="5" s="1"/>
  <c r="D39" i="5" s="1"/>
  <c r="I16" i="5"/>
  <c r="J15" i="5"/>
  <c r="I22" i="5"/>
  <c r="H37" i="5"/>
  <c r="H38" i="5" s="1"/>
  <c r="E24" i="5"/>
  <c r="E29" i="5" s="1"/>
  <c r="E33" i="5" s="1"/>
  <c r="E25" i="5"/>
  <c r="E30" i="5"/>
  <c r="E34" i="5" s="1"/>
  <c r="J16" i="5" l="1"/>
  <c r="K15" i="5"/>
  <c r="I37" i="5"/>
  <c r="I38" i="5" s="1"/>
  <c r="J22" i="5"/>
  <c r="E26" i="5"/>
  <c r="F23" i="5"/>
  <c r="E28" i="5"/>
  <c r="E32" i="5" s="1"/>
  <c r="E35" i="5" s="1"/>
  <c r="E36" i="5" s="1"/>
  <c r="E39" i="5" s="1"/>
  <c r="K22" i="5" l="1"/>
  <c r="J37" i="5"/>
  <c r="J38" i="5" s="1"/>
  <c r="F30" i="5"/>
  <c r="F34" i="5" s="1"/>
  <c r="F24" i="5"/>
  <c r="F25" i="5"/>
  <c r="K16" i="5"/>
  <c r="L15" i="5"/>
  <c r="L16" i="5" l="1"/>
  <c r="M15" i="5"/>
  <c r="F26" i="5"/>
  <c r="G23" i="5"/>
  <c r="F28" i="5"/>
  <c r="F32" i="5" s="1"/>
  <c r="F29" i="5"/>
  <c r="F33" i="5" s="1"/>
  <c r="L22" i="5"/>
  <c r="K37" i="5"/>
  <c r="K38" i="5" s="1"/>
  <c r="F35" i="5" l="1"/>
  <c r="F36" i="5" s="1"/>
  <c r="F39" i="5" s="1"/>
  <c r="G25" i="5"/>
  <c r="G24" i="5"/>
  <c r="G30" i="5"/>
  <c r="G34" i="5" s="1"/>
  <c r="L37" i="5"/>
  <c r="L38" i="5" s="1"/>
  <c r="M22" i="5"/>
  <c r="N15" i="5"/>
  <c r="M16" i="5"/>
  <c r="E7" i="3"/>
  <c r="F7" i="3"/>
  <c r="G28" i="5" l="1"/>
  <c r="G32" i="5" s="1"/>
  <c r="G26" i="5"/>
  <c r="H23" i="5"/>
  <c r="N22" i="5"/>
  <c r="M37" i="5"/>
  <c r="M38" i="5" s="1"/>
  <c r="G29" i="5"/>
  <c r="G33" i="5" s="1"/>
  <c r="N16" i="5"/>
  <c r="O15" i="5"/>
  <c r="P15" i="5" l="1"/>
  <c r="O16" i="5"/>
  <c r="N37" i="5"/>
  <c r="N38" i="5" s="1"/>
  <c r="O22" i="5"/>
  <c r="H25" i="5"/>
  <c r="H30" i="5"/>
  <c r="H34" i="5" s="1"/>
  <c r="H24" i="5"/>
  <c r="G35" i="5"/>
  <c r="G36" i="5" s="1"/>
  <c r="G39" i="5" s="1"/>
  <c r="H28" i="5" l="1"/>
  <c r="H32" i="5" s="1"/>
  <c r="I23" i="5"/>
  <c r="H26" i="5"/>
  <c r="P22" i="5"/>
  <c r="O37" i="5"/>
  <c r="O38" i="5" s="1"/>
  <c r="H29" i="5"/>
  <c r="H33" i="5" s="1"/>
  <c r="Q15" i="5"/>
  <c r="P16" i="5"/>
  <c r="Q22" i="5" l="1"/>
  <c r="P37" i="5"/>
  <c r="P38" i="5" s="1"/>
  <c r="Q16" i="5"/>
  <c r="R15" i="5"/>
  <c r="R16" i="5" s="1"/>
  <c r="I24" i="5"/>
  <c r="I29" i="5" s="1"/>
  <c r="I33" i="5" s="1"/>
  <c r="I30" i="5"/>
  <c r="I34" i="5" s="1"/>
  <c r="I25" i="5"/>
  <c r="H35" i="5"/>
  <c r="H36" i="5" s="1"/>
  <c r="H39" i="5" s="1"/>
  <c r="I26" i="5" l="1"/>
  <c r="I28" i="5"/>
  <c r="I32" i="5" s="1"/>
  <c r="I35" i="5" s="1"/>
  <c r="J23" i="5"/>
  <c r="Q37" i="5"/>
  <c r="Q38" i="5" s="1"/>
  <c r="R22" i="5"/>
  <c r="R37" i="5" s="1"/>
  <c r="R38" i="5" s="1"/>
  <c r="J25" i="5" l="1"/>
  <c r="J24" i="5"/>
  <c r="J30" i="5"/>
  <c r="J34" i="5" s="1"/>
  <c r="I36" i="5"/>
  <c r="I39" i="5" s="1"/>
  <c r="K23" i="5" l="1"/>
  <c r="J26" i="5"/>
  <c r="J28" i="5"/>
  <c r="J32" i="5" s="1"/>
  <c r="J29" i="5"/>
  <c r="J33" i="5" s="1"/>
  <c r="J35" i="5" l="1"/>
  <c r="J36" i="5" s="1"/>
  <c r="J39" i="5" s="1"/>
  <c r="K24" i="5"/>
  <c r="K29" i="5" s="1"/>
  <c r="K33" i="5" s="1"/>
  <c r="K25" i="5"/>
  <c r="K30" i="5"/>
  <c r="K34" i="5" s="1"/>
  <c r="K28" i="5" l="1"/>
  <c r="K32" i="5" s="1"/>
  <c r="K35" i="5" s="1"/>
  <c r="K26" i="5"/>
  <c r="L23" i="5"/>
  <c r="K36" i="5" l="1"/>
  <c r="K39" i="5" s="1"/>
  <c r="L25" i="5"/>
  <c r="L24" i="5"/>
  <c r="L29" i="5" s="1"/>
  <c r="L33" i="5" s="1"/>
  <c r="L30" i="5"/>
  <c r="L34" i="5" s="1"/>
  <c r="M23" i="5" l="1"/>
  <c r="L26" i="5"/>
  <c r="L28" i="5"/>
  <c r="L32" i="5" s="1"/>
  <c r="L35" i="5" s="1"/>
  <c r="L36" i="5" s="1"/>
  <c r="L39" i="5" s="1"/>
  <c r="M30" i="5" l="1"/>
  <c r="M34" i="5" s="1"/>
  <c r="M24" i="5"/>
  <c r="M29" i="5" s="1"/>
  <c r="M33" i="5" s="1"/>
  <c r="M25" i="5"/>
  <c r="M26" i="5" l="1"/>
  <c r="N23" i="5"/>
  <c r="M28" i="5"/>
  <c r="M32" i="5" s="1"/>
  <c r="M35" i="5" s="1"/>
  <c r="M36" i="5" s="1"/>
  <c r="M39" i="5" s="1"/>
  <c r="N30" i="5" l="1"/>
  <c r="N34" i="5" s="1"/>
  <c r="N25" i="5"/>
  <c r="N24" i="5"/>
  <c r="N28" i="5" l="1"/>
  <c r="N32" i="5" s="1"/>
  <c r="O23" i="5"/>
  <c r="N26" i="5"/>
  <c r="N29" i="5"/>
  <c r="N33" i="5" s="1"/>
  <c r="N35" i="5" l="1"/>
  <c r="N36" i="5" s="1"/>
  <c r="N39" i="5" s="1"/>
  <c r="O25" i="5"/>
  <c r="O30" i="5"/>
  <c r="O34" i="5" s="1"/>
  <c r="O24" i="5"/>
  <c r="O29" i="5" s="1"/>
  <c r="O33" i="5" s="1"/>
  <c r="O28" i="5" l="1"/>
  <c r="O32" i="5" s="1"/>
  <c r="O35" i="5" s="1"/>
  <c r="O26" i="5"/>
  <c r="P23" i="5"/>
  <c r="O36" i="5" l="1"/>
  <c r="O39" i="5" s="1"/>
  <c r="P25" i="5"/>
  <c r="P24" i="5"/>
  <c r="P30" i="5"/>
  <c r="P34" i="5" s="1"/>
  <c r="Q23" i="5" l="1"/>
  <c r="P26" i="5"/>
  <c r="P28" i="5"/>
  <c r="P32" i="5" s="1"/>
  <c r="P29" i="5"/>
  <c r="P33" i="5" s="1"/>
  <c r="P35" i="5" l="1"/>
  <c r="P36" i="5" s="1"/>
  <c r="P39" i="5" s="1"/>
  <c r="Q25" i="5"/>
  <c r="Q24" i="5"/>
  <c r="Q29" i="5" s="1"/>
  <c r="Q33" i="5" s="1"/>
  <c r="Q30" i="5"/>
  <c r="Q34" i="5" s="1"/>
  <c r="R23" i="5" l="1"/>
  <c r="Q28" i="5"/>
  <c r="Q32" i="5" s="1"/>
  <c r="Q35" i="5" s="1"/>
  <c r="Q26" i="5"/>
  <c r="Q36" i="5" l="1"/>
  <c r="Q39" i="5" s="1"/>
  <c r="R24" i="5"/>
  <c r="R25" i="5"/>
  <c r="R30" i="5"/>
  <c r="R34" i="5" s="1"/>
  <c r="R26" i="5" l="1"/>
  <c r="R28" i="5"/>
  <c r="R32" i="5" s="1"/>
  <c r="R29" i="5"/>
  <c r="R33" i="5" s="1"/>
  <c r="R35" i="5" l="1"/>
  <c r="R36" i="5" s="1"/>
  <c r="R39" i="5" s="1"/>
</calcChain>
</file>

<file path=xl/comments1.xml><?xml version="1.0" encoding="utf-8"?>
<comments xmlns="http://schemas.openxmlformats.org/spreadsheetml/2006/main">
  <authors>
    <author>user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ВЭБ: формула чрезмерно усложнена, неудобна для проверки и некорректна в деталях
</t>
        </r>
        <r>
          <rPr>
            <b/>
            <i/>
            <sz val="9"/>
            <color indexed="81"/>
            <rFont val="Tahoma"/>
            <family val="2"/>
            <charset val="204"/>
          </rPr>
          <t>ЕСЛИ(C13&lt;=$C$7;$D$7;ЕСЛИ(C13&lt;=$C$8;$D$8;$D$9))*$C$5/4*$C$3*(1+$C$4*C12/4)</t>
        </r>
      </text>
    </comment>
  </commentList>
</comments>
</file>

<file path=xl/sharedStrings.xml><?xml version="1.0" encoding="utf-8"?>
<sst xmlns="http://schemas.openxmlformats.org/spreadsheetml/2006/main" count="1217" uniqueCount="445">
  <si>
    <t>Общая информация</t>
  </si>
  <si>
    <t>Проект</t>
  </si>
  <si>
    <t>АВС</t>
  </si>
  <si>
    <t>Инициатор проекта</t>
  </si>
  <si>
    <t>ООО "АВС +"</t>
  </si>
  <si>
    <t>Дата анализа</t>
  </si>
  <si>
    <t>Местонахождение</t>
  </si>
  <si>
    <t>ХХХ</t>
  </si>
  <si>
    <t>Денежная единица</t>
  </si>
  <si>
    <t>Сценарии</t>
  </si>
  <si>
    <t>База расчета</t>
  </si>
  <si>
    <t>Для Проекта</t>
  </si>
  <si>
    <t>Для акционеров</t>
  </si>
  <si>
    <t>NPV</t>
  </si>
  <si>
    <t>млн руб.</t>
  </si>
  <si>
    <t xml:space="preserve">   в т.ч. Терминальная стоимость</t>
  </si>
  <si>
    <t>IRR</t>
  </si>
  <si>
    <t>%</t>
  </si>
  <si>
    <t>Период окупаемости</t>
  </si>
  <si>
    <t>лет</t>
  </si>
  <si>
    <t>Дисконтированный период окупаемости</t>
  </si>
  <si>
    <t>Прогнозный период финансовой модели</t>
  </si>
  <si>
    <t>Срок погашения кредита Банка</t>
  </si>
  <si>
    <t>Процентная ставка</t>
  </si>
  <si>
    <t>Привлечение дополнительных средств (акционеры)</t>
  </si>
  <si>
    <t>Привлечение дополнительных средств (иное)</t>
  </si>
  <si>
    <t>Показатели операционной стадии:</t>
  </si>
  <si>
    <t>DSCR min</t>
  </si>
  <si>
    <t>DSCR срзнач</t>
  </si>
  <si>
    <t>EBIT max</t>
  </si>
  <si>
    <t>EBIT срзнач</t>
  </si>
  <si>
    <t>EBITDA max</t>
  </si>
  <si>
    <t>EBITDA срзнач</t>
  </si>
  <si>
    <t>D/EBITDA max</t>
  </si>
  <si>
    <t>D/EBITDA срзнач</t>
  </si>
  <si>
    <t>WACC срзнач</t>
  </si>
  <si>
    <t>WACC интервал</t>
  </si>
  <si>
    <t>Максимальная загрузка (мощность), %</t>
  </si>
  <si>
    <t>D/EBITDA в год до выхода на проектную мощность</t>
  </si>
  <si>
    <t>Оборотный капитал / Выручка срзнач на оперстадии</t>
  </si>
  <si>
    <t>…</t>
  </si>
  <si>
    <t>Прогноз основных показателей</t>
  </si>
  <si>
    <t>Выручка</t>
  </si>
  <si>
    <t>Валовая прибыль</t>
  </si>
  <si>
    <t>Валовая маржа</t>
  </si>
  <si>
    <t>Административные, коммерческие, прочие расходы</t>
  </si>
  <si>
    <t>EBITDA</t>
  </si>
  <si>
    <t>EBITDA рентабельность</t>
  </si>
  <si>
    <t>Амортизация</t>
  </si>
  <si>
    <t>Финансовые затраты (по начислению)</t>
  </si>
  <si>
    <t>Привлечение дополнительного акционерного капитала</t>
  </si>
  <si>
    <t>Баланс денежных средств на конец периода</t>
  </si>
  <si>
    <t>Interest coverage ratio</t>
  </si>
  <si>
    <t>Долг / EBITDA</t>
  </si>
  <si>
    <t>Затраты \ источники</t>
  </si>
  <si>
    <t>с НДС / без НДС</t>
  </si>
  <si>
    <t>Долг</t>
  </si>
  <si>
    <t>Акцион. кап-л</t>
  </si>
  <si>
    <t>СМР и ПИР</t>
  </si>
  <si>
    <t>Российское оборудование</t>
  </si>
  <si>
    <t>Импортное оборудование</t>
  </si>
  <si>
    <t>млн долл.</t>
  </si>
  <si>
    <t>Оборотный капитал</t>
  </si>
  <si>
    <t>Финансирование итого (импорт пересчитан в руб.)</t>
  </si>
  <si>
    <t>Итого структура финансирования</t>
  </si>
  <si>
    <t>ОТ</t>
  </si>
  <si>
    <t>ДО</t>
  </si>
  <si>
    <t>Период финансирования ОС (выборка)</t>
  </si>
  <si>
    <t>Год выхода на полную мощность</t>
  </si>
  <si>
    <t>Год</t>
  </si>
  <si>
    <t>Период уплаты процентов</t>
  </si>
  <si>
    <t>Период уплаты основного долга</t>
  </si>
  <si>
    <t>Проверки</t>
  </si>
  <si>
    <t>Привлечение финансирования = Выплаты по долгам</t>
  </si>
  <si>
    <t>ОК</t>
  </si>
  <si>
    <t>Активы = Обязательства</t>
  </si>
  <si>
    <t>Прогнозный DSCR &gt; 1</t>
  </si>
  <si>
    <t>Положительный остаток денежных средств</t>
  </si>
  <si>
    <t>PV (TV) &lt; NPV</t>
  </si>
  <si>
    <t>Total Sources = Total Uses</t>
  </si>
  <si>
    <t>Анализ чувствительности DSCR к ключевым факторам</t>
  </si>
  <si>
    <t>DSCR по периодам (с учетом дофинансирования)</t>
  </si>
  <si>
    <t>Факторы</t>
  </si>
  <si>
    <t>DSCR avg</t>
  </si>
  <si>
    <t>ХХХХ</t>
  </si>
  <si>
    <t>Базовое значение</t>
  </si>
  <si>
    <t>Цена + 5%</t>
  </si>
  <si>
    <t>Объемы - 10%</t>
  </si>
  <si>
    <t>CAPEX - 5%</t>
  </si>
  <si>
    <t>CAPEX + 10%</t>
  </si>
  <si>
    <t>Обменный курс + 10%</t>
  </si>
  <si>
    <t>Обменный курс - 10%</t>
  </si>
  <si>
    <t>Анализ сценариев</t>
  </si>
  <si>
    <t>Год погашения кредита</t>
  </si>
  <si>
    <t>Макс дофинансирование (разрыв) за период</t>
  </si>
  <si>
    <t>Название</t>
  </si>
  <si>
    <t xml:space="preserve">Базовый </t>
  </si>
  <si>
    <t>Базовый</t>
  </si>
  <si>
    <t>Оптимистичный</t>
  </si>
  <si>
    <t>Объемы - 10% и ставка по долгу + 2%</t>
  </si>
  <si>
    <t>Пессимистичный</t>
  </si>
  <si>
    <t>Объемы -10% и себестоимость + 10%</t>
  </si>
  <si>
    <t>Пессимистичный -</t>
  </si>
  <si>
    <t>DSCR по периодам (без учета дофинансирования)</t>
  </si>
  <si>
    <t>Пример построения формул и флагов</t>
  </si>
  <si>
    <t>Предпосылки</t>
  </si>
  <si>
    <t>Цена, руб. / т, на 01.01.2017</t>
  </si>
  <si>
    <t>Инфляция на прогнозный период</t>
  </si>
  <si>
    <t>Плановый объем, млн. т в год</t>
  </si>
  <si>
    <t>План по загрузке мощностей:</t>
  </si>
  <si>
    <t xml:space="preserve">до </t>
  </si>
  <si>
    <t>далее</t>
  </si>
  <si>
    <t>Некорректные расчет и представление</t>
  </si>
  <si>
    <t>Период (квартал) №</t>
  </si>
  <si>
    <t>Конец периода (квартала)</t>
  </si>
  <si>
    <t>Выручка, млн. руб.</t>
  </si>
  <si>
    <t>Корректные расчет и представление</t>
  </si>
  <si>
    <t>Начало периода (квартала)</t>
  </si>
  <si>
    <t>Дней в году</t>
  </si>
  <si>
    <t>Продолжительность периода (квартала), дней</t>
  </si>
  <si>
    <t>До 30.09.2017</t>
  </si>
  <si>
    <t>От 30.09.2017 до 31.12.2017</t>
  </si>
  <si>
    <t>После 31.12.2017</t>
  </si>
  <si>
    <t>Загрузка</t>
  </si>
  <si>
    <t>Загрузка итог</t>
  </si>
  <si>
    <t>Объем, млн. т</t>
  </si>
  <si>
    <t>Инфляция накопленная</t>
  </si>
  <si>
    <t>Цена</t>
  </si>
  <si>
    <t>Чистая прибыль</t>
  </si>
  <si>
    <t>Налог на прибыль организаций</t>
  </si>
  <si>
    <t>Налог на имущество</t>
  </si>
  <si>
    <t>Налог на добавленную стоимость</t>
  </si>
  <si>
    <t>НДФЛ</t>
  </si>
  <si>
    <t>Дисконт-фактор по годам</t>
  </si>
  <si>
    <t>Итоговый дисконт-фактор</t>
  </si>
  <si>
    <t>Совокупный дисконтированный бюджетный денежный поток</t>
  </si>
  <si>
    <t>Обменный курс USD/RUB</t>
  </si>
  <si>
    <t>руб.</t>
  </si>
  <si>
    <t>Налог на прибыль</t>
  </si>
  <si>
    <t>Анализ чувствительности EBITDA к ключевым факторам</t>
  </si>
  <si>
    <t>Чистый денежный поток</t>
  </si>
  <si>
    <t>Остаток задолженности по кредитам ВЭБ на конец периода</t>
  </si>
  <si>
    <t>Выплата процентов (всего)</t>
  </si>
  <si>
    <t>Выплата тела долга (всего)</t>
  </si>
  <si>
    <t>Выплата процентов (ВЭБ)</t>
  </si>
  <si>
    <t>Выплата тела долга (ВЭБ)</t>
  </si>
  <si>
    <t>Остаток задолженности на конец периода (всего)</t>
  </si>
  <si>
    <t>Остаток задолженности на конец периода (ВЭБ)</t>
  </si>
  <si>
    <t>Дисконтированный бюджетный эффект (прогнозный период)</t>
  </si>
  <si>
    <t>Анализ чувствительности остатка задолженности перед Банком к ключевым факторам</t>
  </si>
  <si>
    <t>Всего</t>
  </si>
  <si>
    <t>Итого финансовый денежный поток</t>
  </si>
  <si>
    <t>Выплата кредитов по кредиторам</t>
  </si>
  <si>
    <t>ВЭБ</t>
  </si>
  <si>
    <t>Привлечение</t>
  </si>
  <si>
    <t>Погашение</t>
  </si>
  <si>
    <t>Начисление</t>
  </si>
  <si>
    <t>Остаток задолженности по основному кредиту на начало периода</t>
  </si>
  <si>
    <t>Остаток задолженности по основному кредиту на конец периода</t>
  </si>
  <si>
    <t>Остаток задолженности по начисленным процентам на начало периода</t>
  </si>
  <si>
    <t>Банк №1</t>
  </si>
  <si>
    <t>Банк №2</t>
  </si>
  <si>
    <t>Процентная ставка + 1%</t>
  </si>
  <si>
    <t>Процентная ставка + 2%</t>
  </si>
  <si>
    <t>Задолженность перед Банком на дату анализа (тело долга)</t>
  </si>
  <si>
    <t>Задолженность перед Банком на дату анализа (проценты)</t>
  </si>
  <si>
    <t>Итого инвестиционный денежный поток</t>
  </si>
  <si>
    <t>Капитальные затраты (фин. кредитом ВЭБ, без НДС)</t>
  </si>
  <si>
    <t>Результаты реализации программы</t>
  </si>
  <si>
    <t>Цена - 5%</t>
  </si>
  <si>
    <t>Объемы + 10%</t>
  </si>
  <si>
    <t>Привлечение дополнительных средств (кредиты)</t>
  </si>
  <si>
    <t>Без учета дофинансирования (взносов акционеров)</t>
  </si>
  <si>
    <t>Дофинансирование всего (взносы акционеров)</t>
  </si>
  <si>
    <t>С учетом дофинансирования (взносов акционеров)</t>
  </si>
  <si>
    <t>Себестоимость - 5%</t>
  </si>
  <si>
    <t>Себестоимость + 10%</t>
  </si>
  <si>
    <t>Отчет о прибылях и убытках (Income statement)</t>
  </si>
  <si>
    <t>Себестоимость</t>
  </si>
  <si>
    <t>Операционная прибыль (EBIT)</t>
  </si>
  <si>
    <t>Субсидии на операционную деятельность</t>
  </si>
  <si>
    <t>Операционная прибыль (EBIT) после субсидий</t>
  </si>
  <si>
    <t>Проценты к получению</t>
  </si>
  <si>
    <t>Проценты к уплате</t>
  </si>
  <si>
    <t>Субсидии на возмещение уплаченных процентов</t>
  </si>
  <si>
    <t>Прочие доходы</t>
  </si>
  <si>
    <t>Прочие расходы</t>
  </si>
  <si>
    <t>Прибыль до налогообложения</t>
  </si>
  <si>
    <t>Ставка налога на прибыль</t>
  </si>
  <si>
    <t>Расчет EBITDA</t>
  </si>
  <si>
    <t>Капитальные вложения</t>
  </si>
  <si>
    <t>Погашение долга</t>
  </si>
  <si>
    <t>Цены</t>
  </si>
  <si>
    <t>Объемы</t>
  </si>
  <si>
    <t>Курс USD/RUB</t>
  </si>
  <si>
    <t>Капитальные затраты</t>
  </si>
  <si>
    <t>Ставка по кредитам</t>
  </si>
  <si>
    <t>Пример листа Outputs</t>
  </si>
  <si>
    <t>EBIT операционная прибыль</t>
  </si>
  <si>
    <t>в случае технических сложностей финмодели возможно сокращение количества вариантов / шагов расчета</t>
  </si>
  <si>
    <t>Примечание:</t>
  </si>
  <si>
    <t>Изменение Capex</t>
  </si>
  <si>
    <t>Средняя ставка по кредитам</t>
  </si>
  <si>
    <t>Объем капитальных вложений / средняя ставка по кредитам</t>
  </si>
  <si>
    <t>Изменение курса</t>
  </si>
  <si>
    <t>Объемы продаж</t>
  </si>
  <si>
    <t>Объемы продаж / обменный курс</t>
  </si>
  <si>
    <t>Цена (Retail / contract price)</t>
  </si>
  <si>
    <t>Цена / себестоимость</t>
  </si>
  <si>
    <t>Анализ чувствительности NPV к ключевым факторам</t>
  </si>
  <si>
    <t>Выплата дивидендов</t>
  </si>
  <si>
    <t>Долг / Собственные средства</t>
  </si>
  <si>
    <t>Выплата процентов (прочие кредиторы)</t>
  </si>
  <si>
    <t>Выплата тела долга (прочие кредиторы)</t>
  </si>
  <si>
    <t>Остаток задолженности на конец периода (прочие кредиторы)</t>
  </si>
  <si>
    <t>Макро предпосылки</t>
  </si>
  <si>
    <t>Инфляция в России</t>
  </si>
  <si>
    <t>Реальный ВВП в России</t>
  </si>
  <si>
    <t>Курс EUR/RUB</t>
  </si>
  <si>
    <t>Инфляция в США</t>
  </si>
  <si>
    <t>USD</t>
  </si>
  <si>
    <t>Баррель нефти марки Brent</t>
  </si>
  <si>
    <t>Операционные показатели эффективности</t>
  </si>
  <si>
    <t>Продукция 1-го типа</t>
  </si>
  <si>
    <t>Продукция 2-го типа</t>
  </si>
  <si>
    <t>Итого</t>
  </si>
  <si>
    <t>Выручка по сегментам / продуктам</t>
  </si>
  <si>
    <t>EBITDA по сегментам / продуктам</t>
  </si>
  <si>
    <t>Валовая рентабельность по сегментам / продуктам</t>
  </si>
  <si>
    <t>Средневзвешенная</t>
  </si>
  <si>
    <t>Рентабельность по EBITDA по сегментам / продуктам</t>
  </si>
  <si>
    <t>Длина периода</t>
  </si>
  <si>
    <t>Вводные данные</t>
  </si>
  <si>
    <t>Среднегодовые цены на продукцию</t>
  </si>
  <si>
    <t>Материалы 1-го типа</t>
  </si>
  <si>
    <t>Материалы 2-го типа</t>
  </si>
  <si>
    <t>Предпосылки по расчету выручки</t>
  </si>
  <si>
    <t>Предпосылки по расчету себестоимости</t>
  </si>
  <si>
    <t>Изменение объемов реализуемой продукции</t>
  </si>
  <si>
    <t>Объемы реализуемой продукции</t>
  </si>
  <si>
    <t>Электроэнергия</t>
  </si>
  <si>
    <t>Топливо Х</t>
  </si>
  <si>
    <t>Топливо У</t>
  </si>
  <si>
    <t>Изменение цен на реализуемую продукцию (в руб.)</t>
  </si>
  <si>
    <t>Изменение цен на расходы (в руб.)</t>
  </si>
  <si>
    <t>руб. / куб. м</t>
  </si>
  <si>
    <t>руб. / кВт*ч</t>
  </si>
  <si>
    <t>руб. / т</t>
  </si>
  <si>
    <t>руб. / л</t>
  </si>
  <si>
    <t>Удельные затраты на ЗП персонала для производства Продукции 1-го типа</t>
  </si>
  <si>
    <t>руб. / ед. продукции</t>
  </si>
  <si>
    <t>руб. / удел. ед.</t>
  </si>
  <si>
    <t>млн единиц</t>
  </si>
  <si>
    <t>Удельные затраты на ЗП персонала для производства Продукции 2-го типа</t>
  </si>
  <si>
    <t>куб. м / ед. продукции</t>
  </si>
  <si>
    <t>удел. ед. / ед. продукции</t>
  </si>
  <si>
    <t>кВт*ч / ед. продукции</t>
  </si>
  <si>
    <t>Цена удельных расходов</t>
  </si>
  <si>
    <t>Удельные расходы в расчете на единицу произведенной продукции 2-го типа</t>
  </si>
  <si>
    <t>Удельные расходы в расчете на единицу произведенной продукции 1-го типа</t>
  </si>
  <si>
    <t>Объемы производимой продукции</t>
  </si>
  <si>
    <t>Максимальная производственная мощность</t>
  </si>
  <si>
    <t>Загрузка производственных мощностей</t>
  </si>
  <si>
    <t>Удельные расходы в расчете на единицу произведенной продукции ...-го типа</t>
  </si>
  <si>
    <t>Затраты на расширение</t>
  </si>
  <si>
    <t>ПИР</t>
  </si>
  <si>
    <t>СМР</t>
  </si>
  <si>
    <t>Материалы</t>
  </si>
  <si>
    <t>Оборудование</t>
  </si>
  <si>
    <t>Затраты на поддержание</t>
  </si>
  <si>
    <t>Затраты, финансируемые кредитом Внешэкономбанка</t>
  </si>
  <si>
    <t>FCFF с учетом проекта</t>
  </si>
  <si>
    <t>FCFF без учета проекта</t>
  </si>
  <si>
    <t>XXXX</t>
  </si>
  <si>
    <t>год</t>
  </si>
  <si>
    <t>Терминальная стоимость с учетом проекта (TV)</t>
  </si>
  <si>
    <t>Терминальная стоимость без учета проекта (TV)</t>
  </si>
  <si>
    <t>Ставка дисконтирования для компании без учета проекта (WACC)</t>
  </si>
  <si>
    <t>Дисконт-фактор по годам для потоков с учетом проекта</t>
  </si>
  <si>
    <t>Дисконт-фактор по годам для потоков без учета проекта</t>
  </si>
  <si>
    <t>Итоговый дисконт-фактор для потоков с учетом проекта</t>
  </si>
  <si>
    <t>Итоговый дисконт-фактор для потоков без учета проекта</t>
  </si>
  <si>
    <t>Дисконтированный FCFF с учетом проекта</t>
  </si>
  <si>
    <t>Дисконтированный FCFF без учета проекта</t>
  </si>
  <si>
    <t>Дисконтированная TV с учетом проекта</t>
  </si>
  <si>
    <t>Стоимость компании без учета проекта</t>
  </si>
  <si>
    <t>Стоимость компании с учетом проекта</t>
  </si>
  <si>
    <t>NPV проекта</t>
  </si>
  <si>
    <t>Расчет NPV проекта (для акционеров и кредиторов)</t>
  </si>
  <si>
    <t>Темп роста терминального периода</t>
  </si>
  <si>
    <t>Стоимость терминального периода</t>
  </si>
  <si>
    <t>Приведенная стоимость потоков за период прогнозирования</t>
  </si>
  <si>
    <t>Расчет NPV проекта (для акционеров)</t>
  </si>
  <si>
    <t>FCFE с учетом проекта</t>
  </si>
  <si>
    <t>FCFE без учета проекта</t>
  </si>
  <si>
    <t>Ставка дисконтирования для компании без учета проекта (Re)</t>
  </si>
  <si>
    <t>Дисконтированный FCFE с учетом проекта</t>
  </si>
  <si>
    <t>Дисконтированный FCFE без учета проекта</t>
  </si>
  <si>
    <t>Период окупаемости по FCFE</t>
  </si>
  <si>
    <t xml:space="preserve">Дисконтированный период окупаемости по FCFE </t>
  </si>
  <si>
    <t xml:space="preserve">Период окупаемости по FCFF </t>
  </si>
  <si>
    <t>Дисконтированный период окупаемости по FCFF</t>
  </si>
  <si>
    <t xml:space="preserve">NPV &gt; 0 </t>
  </si>
  <si>
    <t>Дисконтированная TV без учета проекта</t>
  </si>
  <si>
    <t>Расчет IRR проекта (для акционеров и кредиторов)</t>
  </si>
  <si>
    <t>Операционная рентабельность</t>
  </si>
  <si>
    <t>Привлечение долга (ВЭБ)</t>
  </si>
  <si>
    <t>Привлечение долга (сторонние кредиторы)</t>
  </si>
  <si>
    <t xml:space="preserve">CFADS </t>
  </si>
  <si>
    <t xml:space="preserve">DSCR </t>
  </si>
  <si>
    <t>DSCR включая остаток денежных средств</t>
  </si>
  <si>
    <t>CFADS включая остаток денежных средств</t>
  </si>
  <si>
    <t>Ставка налога</t>
  </si>
  <si>
    <t>Расчет IRR проекта (для акционеров)</t>
  </si>
  <si>
    <t>Выплата тела долга Банку</t>
  </si>
  <si>
    <t>12,4-16,2%</t>
  </si>
  <si>
    <t>Капитальные затраты (фин. кредитами прочих кредиторов)</t>
  </si>
  <si>
    <t>Разность между FCFF с учетом и без учета проекта</t>
  </si>
  <si>
    <t>Разность между дисконтированными FCFF с учетом и без учета проекта</t>
  </si>
  <si>
    <t>Кумулятивный итог разности FCFF</t>
  </si>
  <si>
    <t>Кумулятивный итог разности дисконтированных FCFF</t>
  </si>
  <si>
    <t>Разность между FCFE с учетом и без учета проекта</t>
  </si>
  <si>
    <t>Кумулятивный итог разности FCFE</t>
  </si>
  <si>
    <t>Разность между дисконтированными FCFE с учетом и без учета проекта</t>
  </si>
  <si>
    <t>Кумулятивный итог разности дисконтированных FCFE</t>
  </si>
  <si>
    <t>CFADS (без дофинансирования)</t>
  </si>
  <si>
    <t>DSCR (без дофинансирования)</t>
  </si>
  <si>
    <t>Капитальные затраты (фин. операционной деятельностью)</t>
  </si>
  <si>
    <t>Терминальная стоимость проекта (TV)</t>
  </si>
  <si>
    <t>NPV при дисконтировании по IRR</t>
  </si>
  <si>
    <t>Разность между FCFF с учетом и без учета проекта (FCFF проекта)</t>
  </si>
  <si>
    <t>Разность между FCFE с учетом и без учета проекта (FCFE проекта)</t>
  </si>
  <si>
    <t>IRR*</t>
  </si>
  <si>
    <t>IRR**</t>
  </si>
  <si>
    <t>Дисконт-фактор IRR по годам для FCFE от проекта</t>
  </si>
  <si>
    <t>Итоговый дисконт-фактор IRR от проекта для FCFE от проекта</t>
  </si>
  <si>
    <t>Расчет PP и DPP проекта (для акционеров и кредиторов)</t>
  </si>
  <si>
    <t>Расчет PP и DPP проекта (для акционеров)</t>
  </si>
  <si>
    <t>Для использования в построении графиков</t>
  </si>
  <si>
    <t>Число периодов до погашения</t>
  </si>
  <si>
    <t>EBITDA после субсидий</t>
  </si>
  <si>
    <t>EBITDA рентабельность после субсидий</t>
  </si>
  <si>
    <t>н/д</t>
  </si>
  <si>
    <t>*для нахождения IRR требуется воспользоваться пакетом MS Excel "Поиск решения" и выставить следующие параметры: 
1) целевое значение оптимизируемой функции NPV ($F$19) = 0;
2) изменяемое значение - ячейка с IRR ($F$11);
3) в качестве ограничения: IRR должен превышать темп роста терминального периода ($O$7)</t>
  </si>
  <si>
    <t>**аналогично методике приведенной для расчета IRR для FCFF осуществляется расчет IRR и для FCFE</t>
  </si>
  <si>
    <t>Описание</t>
  </si>
  <si>
    <t xml:space="preserve">Предоставляемая в Банк финансовая модель проекта или компании должна соответствовать требованиям Банка к архитектуре, содержанию и оформлению финансовых моделей. </t>
  </si>
  <si>
    <t>Предоставляемая в Банк финансовая модель должна содержать лист Outputs, который может быть незначительно модифицирован по согласованию с Банком с учетом специфики конкретного проекта.</t>
  </si>
  <si>
    <t>Предоставляемая в Банк финансовая модель должна содержать полный набор расчетных и итоговых листов, связанных посредством расчетных формул, построенных с учетом специфики отрасли и конкретного проекта, основные графики, ссылки на источники и прочую необходимую для расчетов и анализа информацию.</t>
  </si>
  <si>
    <t>Дополнительно на отдельном листе также представлены приемлемый и неприемлемый подходы к построению формул в целях использования в финансовой модели и последующей проверки Банком.</t>
  </si>
  <si>
    <t>Используемые форматы ячеек на листах далее (для информации):</t>
  </si>
  <si>
    <t>- ячейки, предназначенные для заполнения / связи с расчетными листами</t>
  </si>
  <si>
    <t>- ячейки с формулами, заполнять не требуется. Возможны корректировки при необходимости</t>
  </si>
  <si>
    <t>Бухгалтерский баланс</t>
  </si>
  <si>
    <t>Актив</t>
  </si>
  <si>
    <t>Необоротные активы</t>
  </si>
  <si>
    <t>Основные средства</t>
  </si>
  <si>
    <t>Прочее</t>
  </si>
  <si>
    <t>Оборотные активы</t>
  </si>
  <si>
    <t>Денежные средства</t>
  </si>
  <si>
    <t>Запасы</t>
  </si>
  <si>
    <t>Дебиторская задолженность</t>
  </si>
  <si>
    <t>НДС к возмещению</t>
  </si>
  <si>
    <t>Пассив</t>
  </si>
  <si>
    <t>Долгосрочные и краткосрочные обязательства</t>
  </si>
  <si>
    <t>Обязательства краткосрочные</t>
  </si>
  <si>
    <t>Кредиторская задолженность</t>
  </si>
  <si>
    <t>Кредиты и займы</t>
  </si>
  <si>
    <t>Обязательства долгосрочные</t>
  </si>
  <si>
    <t>Капитал</t>
  </si>
  <si>
    <t>Акционерный/уставный капитал</t>
  </si>
  <si>
    <t>Нераспределенная прибыль</t>
  </si>
  <si>
    <t>Проверка</t>
  </si>
  <si>
    <t>Анализ показателей бюджетной и социальной эффективности</t>
  </si>
  <si>
    <t>Всего выплаты в бюджет и внебюджетные фонды</t>
  </si>
  <si>
    <t>1. Всего налоги</t>
  </si>
  <si>
    <t>Прочие налоги</t>
  </si>
  <si>
    <t>2. Страховые взносы во внебюджетные фонды</t>
  </si>
  <si>
    <t>Пенсионный фонд</t>
  </si>
  <si>
    <t>Фонд обязательного медицинского страхования</t>
  </si>
  <si>
    <t>Фонд социального страхования</t>
  </si>
  <si>
    <t>3. Иные обязательные платежи в бюджетную систему</t>
  </si>
  <si>
    <t>Всего поступления из бюджета и внебюджетных фондов</t>
  </si>
  <si>
    <t>- из федерального бюджета (за исключением возмещения НДС по капитальным затратам)</t>
  </si>
  <si>
    <t>- из региональных и местных бюджетов</t>
  </si>
  <si>
    <t>- из внебюджетных фондов.</t>
  </si>
  <si>
    <t>Ставка дисконтирования (условно безрисковая ставка)</t>
  </si>
  <si>
    <t>Итого приведенный бюджетный эффект</t>
  </si>
  <si>
    <t>Оценка эффекта  в области занятости</t>
  </si>
  <si>
    <t xml:space="preserve">Среднесписочная численность работников получателя средств </t>
  </si>
  <si>
    <t>чел</t>
  </si>
  <si>
    <t xml:space="preserve">Фонд оплаты труда </t>
  </si>
  <si>
    <t>Численность занятых (на момент окончания прогнозного периода)</t>
  </si>
  <si>
    <t>Структура финансирования капитальных и иных затрат (ПРИ ПРИМЕНИМОСТИ)</t>
  </si>
  <si>
    <t xml:space="preserve">FCFF с учетом проекта </t>
  </si>
  <si>
    <t>Процентные расходы</t>
  </si>
  <si>
    <t xml:space="preserve">Привлечение долга </t>
  </si>
  <si>
    <t xml:space="preserve">FCFE с учетом проекта </t>
  </si>
  <si>
    <t>Дисконтированная по IRR TV от проекта</t>
  </si>
  <si>
    <t>Дисконтированный по IRR FCFF от проекта</t>
  </si>
  <si>
    <t>Дисконт-фактор IRR по годам для потоков от проекта</t>
  </si>
  <si>
    <t>Расчет бюджетного эффекта от проекта</t>
  </si>
  <si>
    <t>Расчет CFADS</t>
  </si>
  <si>
    <t xml:space="preserve">Ставка налога </t>
  </si>
  <si>
    <t>млн. руб.</t>
  </si>
  <si>
    <t>Отложенные налоговые активы  НП</t>
  </si>
  <si>
    <t>Отложенные налоговые активы КП</t>
  </si>
  <si>
    <t>- Изменение оборотого капитала</t>
  </si>
  <si>
    <t>NOPAT</t>
  </si>
  <si>
    <t>Ставка дисконтирования для компании с учетом проекта (WACC)</t>
  </si>
  <si>
    <t>Ставка дисконтирования для компании с учетом проекта (Re)</t>
  </si>
  <si>
    <t>Итоговый дисконт-фактор IRR от проекта для FCFF от проекта</t>
  </si>
  <si>
    <t>Thin Capitalization Calculations</t>
  </si>
  <si>
    <t>Темп прироста</t>
  </si>
  <si>
    <t>Уплаченный налог на прибыль (в отчет о движении денежных средств)</t>
  </si>
  <si>
    <t>Начисленный налог на прибыль (в отчет о прибылях и убытках)</t>
  </si>
  <si>
    <t>Уплата</t>
  </si>
  <si>
    <t>Использование отложенных налоговых активов</t>
  </si>
  <si>
    <t>Начисленный налог на прибыль</t>
  </si>
  <si>
    <t>Итого налог на прибыль в FCFF</t>
  </si>
  <si>
    <t>Налог на прибыль для расчета денежного потока на инвестированный капитал (FCFF)</t>
  </si>
  <si>
    <t>Налог на прибыль для расчета денежного потока на акционерный капитал (FCFE)</t>
  </si>
  <si>
    <t>Капитальные затраты всего</t>
  </si>
  <si>
    <t>CFADS (включая остаток денежных средств на начало периода)</t>
  </si>
  <si>
    <t>Выплата всего процентов Банку</t>
  </si>
  <si>
    <t>Расчет FCFF с учетом проекта</t>
  </si>
  <si>
    <t>Расчет FCFE с учетом проекта</t>
  </si>
  <si>
    <t xml:space="preserve">Дисконтированная терминальная стоимость с учетом проекта </t>
  </si>
  <si>
    <t>Компания с проектом</t>
  </si>
  <si>
    <t>Совокупный бюджетный денежный поток компании с проектом</t>
  </si>
  <si>
    <t>Компания БЕЗ проекта</t>
  </si>
  <si>
    <t>Совокупный бюджетный денежный поток компании без проекта</t>
  </si>
  <si>
    <t>Совокупный бюджетный денежный поток от проекта</t>
  </si>
  <si>
    <t xml:space="preserve">Терминальная стоимость от проекта </t>
  </si>
  <si>
    <r>
      <t xml:space="preserve">Баланс денежных средств на </t>
    </r>
    <r>
      <rPr>
        <b/>
        <u/>
        <sz val="10"/>
        <color theme="3" tint="-0.499984740745262"/>
        <rFont val="Arial Narrow"/>
        <family val="2"/>
        <charset val="204"/>
      </rPr>
      <t>НАЧАЛО ПЕРИОДА</t>
    </r>
  </si>
  <si>
    <t xml:space="preserve">Налог на прибыль </t>
  </si>
  <si>
    <t>Операционный денежный поток</t>
  </si>
  <si>
    <t>Привлечение основного кредита (ВЭБ)</t>
  </si>
  <si>
    <t>Отложенные налоговые активы НП</t>
  </si>
  <si>
    <t>- Изменение оборотного капитала</t>
  </si>
  <si>
    <t>LLCR в год до выхода на проектную мощность</t>
  </si>
  <si>
    <t>Период строительства ОС</t>
  </si>
  <si>
    <t>Дисконтированный по IRR FCFE от проекта</t>
  </si>
  <si>
    <t xml:space="preserve">  </t>
  </si>
  <si>
    <t>Остальные листы файла "ВЭБ_Шаблоны_примеры" являются исключительно примерами оформления отдельных блоков финансовой модели и не содержат автоматических расчетов параметров и показателей проекта.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</si>
</sst>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164" formatCode="_-* #,##0.00_р_._-;\-* #,##0.00_р_._-;_-* &quot;-&quot;??_р_._-;_-@_-"/>
    <numFmt numFmtId="165" formatCode="#,##0_);\(#,##0\);\-_);@"/>
    <numFmt numFmtId="166" formatCode="#,##0.00%;\(#,##0.00%\);\-"/>
    <numFmt numFmtId="167" formatCode="0.0%"/>
    <numFmt numFmtId="168" formatCode="#,##0.0_);\(#,##0.0\);\-_);@"/>
    <numFmt numFmtId="169" formatCode="#,##0.00_);\(#,##0.00\);\-_);@"/>
    <numFmt numFmtId="170" formatCode="0;@"/>
    <numFmt numFmtId="171" formatCode="0.0\х"/>
    <numFmt numFmtId="172" formatCode="0.0"/>
    <numFmt numFmtId="173" formatCode="_-* #,##0_р_._-;\-* #,##0_р_._-;_-* &quot;-&quot;??_р_._-;_-@_-"/>
    <numFmt numFmtId="174" formatCode="_-* #,##0.0_р_._-;\-* #,##0.0_р_._-;_-* &quot;-&quot;??_р_._-;_-@_-"/>
    <numFmt numFmtId="175" formatCode="#,##0;\(#,##0\);\-;@"/>
    <numFmt numFmtId="176" formatCode="#,##0.0_ ;\-#,##0.0\ "/>
    <numFmt numFmtId="177" formatCode="0.000"/>
    <numFmt numFmtId="178" formatCode="_-* #,##0.00_р_._-;\-* #,##0.00_р_._-;_-* &quot;-&quot;???_р_._-;_-@_-"/>
    <numFmt numFmtId="179" formatCode="#,##0.0"/>
    <numFmt numFmtId="180" formatCode="_-* #,##0.0_р_._-;\-* #,##0.0_р_._-;_-* &quot;-&quot;?_р_.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_-* #,##0\ _D_M_-;\-* #,##0\ _D_M_-;_-* &quot;-&quot;\ _D_M_-;_-@_-"/>
    <numFmt numFmtId="188" formatCode="_-* #,##0.00\ _D_M_-;\-* #,##0.00\ _D_M_-;_-* &quot;-&quot;??\ _D_M_-;_-@_-"/>
    <numFmt numFmtId="189" formatCode="_-* #,##0.00[$€-1]_-;\-* #,##0.00[$€-1]_-;_-* &quot;-&quot;??[$€-1]_-"/>
    <numFmt numFmtId="190" formatCode="#,##0;\(#,##0\);\-"/>
    <numFmt numFmtId="191" formatCode="#,##0.0%;\(#,##0.0%\);\-"/>
    <numFmt numFmtId="192" formatCode="0%;\(0%\)"/>
    <numFmt numFmtId="193" formatCode="\ \ @"/>
    <numFmt numFmtId="194" formatCode="\ \ \ \ @"/>
    <numFmt numFmtId="195" formatCode="0_)"/>
    <numFmt numFmtId="196" formatCode="_-* #,##0\ _р_._-;\-* #,##0\ _р_._-;_-* &quot;-&quot;\ _р_._-;_-@_-"/>
    <numFmt numFmtId="197" formatCode="_(* #,##0.00_);_(* \(#,##0.00\);_(* &quot;-&quot;??_);_(@_)"/>
    <numFmt numFmtId="198" formatCode="#,##0.00_р_."/>
    <numFmt numFmtId="199" formatCode="#,##0.0000_);\(#,##0.0000\);\-_);@"/>
    <numFmt numFmtId="200" formatCode="#,##0%_);\(#,##0%\);\-_);@_)"/>
    <numFmt numFmtId="201" formatCode="0.0000%"/>
    <numFmt numFmtId="202" formatCode="0.00000%"/>
    <numFmt numFmtId="203" formatCode="0.0000"/>
    <numFmt numFmtId="204" formatCode="0\Ф"/>
    <numFmt numFmtId="205" formatCode="#,##0.0\х_);\(#,##0.0\х\);\-_);@"/>
  </numFmts>
  <fonts count="8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2"/>
      <name val="Courier New Cyr"/>
    </font>
    <font>
      <b/>
      <sz val="9"/>
      <color indexed="81"/>
      <name val="Tahoma"/>
      <family val="2"/>
      <charset val="204"/>
    </font>
    <font>
      <b/>
      <i/>
      <sz val="9"/>
      <color indexed="81"/>
      <name val="Tahoma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5" tint="-0.249977111117893"/>
      <name val="Arial Narrow"/>
      <family val="2"/>
      <charset val="204"/>
    </font>
    <font>
      <i/>
      <sz val="10"/>
      <color theme="5" tint="-0.24994659260841701"/>
      <name val="Arial Narrow"/>
      <family val="2"/>
      <charset val="204"/>
    </font>
    <font>
      <b/>
      <sz val="9"/>
      <color theme="0"/>
      <name val="Arial"/>
      <family val="2"/>
      <charset val="204"/>
    </font>
    <font>
      <b/>
      <sz val="12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sz val="10"/>
      <color rgb="FF0070C0"/>
      <name val="Arial Narrow"/>
      <family val="2"/>
      <charset val="204"/>
    </font>
    <font>
      <sz val="10"/>
      <color rgb="FF0070C0"/>
      <name val="Arial Narrow"/>
      <family val="2"/>
      <charset val="204"/>
    </font>
    <font>
      <sz val="10"/>
      <color theme="3" tint="-0.499984740745262"/>
      <name val="Arial Narrow"/>
      <family val="2"/>
      <charset val="204"/>
    </font>
    <font>
      <b/>
      <sz val="10"/>
      <color theme="3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sz val="11"/>
      <color theme="3" tint="-0.499984740745262"/>
      <name val="Arial Narrow"/>
      <family val="2"/>
      <charset val="204"/>
    </font>
    <font>
      <i/>
      <sz val="11"/>
      <color theme="3" tint="-0.499984740745262"/>
      <name val="Arial Narrow"/>
      <family val="2"/>
      <charset val="204"/>
    </font>
    <font>
      <b/>
      <sz val="11"/>
      <color theme="3" tint="-0.499984740745262"/>
      <name val="Arial Narrow"/>
      <family val="2"/>
      <charset val="204"/>
    </font>
    <font>
      <i/>
      <sz val="9"/>
      <color theme="9" tint="-0.499984740745262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rgb="FF0070C0"/>
      <name val="Arial Narrow"/>
      <family val="2"/>
      <charset val="204"/>
    </font>
    <font>
      <b/>
      <sz val="12"/>
      <color theme="3" tint="-0.499984740745262"/>
      <name val="Arial Narrow"/>
      <family val="2"/>
      <charset val="204"/>
    </font>
    <font>
      <i/>
      <sz val="10"/>
      <color theme="3" tint="-0.499984740745262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62AC"/>
      <name val="Arial Narrow"/>
      <family val="2"/>
      <charset val="204"/>
    </font>
    <font>
      <b/>
      <sz val="16"/>
      <color rgb="FF0062AC"/>
      <name val="Arial Narrow"/>
      <family val="2"/>
      <charset val="204"/>
    </font>
    <font>
      <sz val="11"/>
      <color rgb="FF0062AC"/>
      <name val="Calibri"/>
      <family val="2"/>
      <charset val="204"/>
      <scheme val="minor"/>
    </font>
    <font>
      <i/>
      <sz val="10"/>
      <color theme="1"/>
      <name val="Arial Narrow"/>
      <family val="2"/>
      <charset val="204"/>
    </font>
    <font>
      <b/>
      <sz val="10"/>
      <color rgb="FF353536"/>
      <name val="Arial Narrow"/>
      <family val="2"/>
      <charset val="204"/>
    </font>
    <font>
      <b/>
      <sz val="10"/>
      <color rgb="FF353436"/>
      <name val="Arial Narrow"/>
      <family val="2"/>
      <charset val="204"/>
    </font>
    <font>
      <i/>
      <sz val="10"/>
      <color rgb="FF353536"/>
      <name val="Arial Narrow"/>
      <family val="2"/>
      <charset val="204"/>
    </font>
    <font>
      <b/>
      <i/>
      <sz val="10"/>
      <color theme="3" tint="-0.499984740745262"/>
      <name val="Arial Narrow"/>
      <family val="2"/>
      <charset val="204"/>
    </font>
    <font>
      <b/>
      <u/>
      <sz val="10"/>
      <color theme="3" tint="-0.499984740745262"/>
      <name val="Arial Narrow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65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5391D5"/>
        <bgColor indexed="64"/>
      </patternFill>
    </fill>
    <fill>
      <patternFill patternType="solid">
        <fgColor rgb="FF0062AC"/>
        <bgColor indexed="64"/>
      </patternFill>
    </fill>
    <fill>
      <patternFill patternType="solid">
        <fgColor rgb="FF7DACD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BE3C1"/>
        <bgColor indexed="64"/>
      </patternFill>
    </fill>
    <fill>
      <patternFill patternType="solid">
        <fgColor rgb="FFECE3C1"/>
        <bgColor indexed="64"/>
      </patternFill>
    </fill>
    <fill>
      <patternFill patternType="solid">
        <fgColor theme="4" tint="0.5999633777886288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3D9DAD"/>
      </right>
      <top/>
      <bottom style="thin">
        <color rgb="FF3D9DAD"/>
      </bottom>
      <diagonal/>
    </border>
    <border>
      <left/>
      <right/>
      <top/>
      <bottom style="thin">
        <color rgb="FF3D9DAD"/>
      </bottom>
      <diagonal/>
    </border>
    <border>
      <left style="thin">
        <color rgb="FF3D9DAD"/>
      </left>
      <right style="thin">
        <color rgb="FF3D9DAD"/>
      </right>
      <top/>
      <bottom style="thin">
        <color rgb="FF3D9DAD"/>
      </bottom>
      <diagonal/>
    </border>
    <border>
      <left/>
      <right style="thin">
        <color rgb="FF3D9DAD"/>
      </right>
      <top/>
      <bottom/>
      <diagonal/>
    </border>
    <border>
      <left style="thin">
        <color rgb="FF3D9DAD"/>
      </left>
      <right style="thin">
        <color rgb="FF3D9DAD"/>
      </right>
      <top/>
      <bottom/>
      <diagonal/>
    </border>
    <border>
      <left/>
      <right style="thin">
        <color rgb="FF3D9DAD"/>
      </right>
      <top style="thin">
        <color rgb="FF3D9DAD"/>
      </top>
      <bottom/>
      <diagonal/>
    </border>
    <border>
      <left/>
      <right/>
      <top style="thin">
        <color rgb="FF3D9DAD"/>
      </top>
      <bottom/>
      <diagonal/>
    </border>
    <border>
      <left style="thin">
        <color rgb="FF3D9DAD"/>
      </left>
      <right style="thin">
        <color rgb="FF3D9DAD"/>
      </right>
      <top style="thin">
        <color rgb="FF3D9DAD"/>
      </top>
      <bottom/>
      <diagonal/>
    </border>
    <border>
      <left style="thin">
        <color rgb="FF3D9DAD"/>
      </left>
      <right/>
      <top/>
      <bottom style="thin">
        <color rgb="FF3D9DAD"/>
      </bottom>
      <diagonal/>
    </border>
    <border>
      <left style="thin">
        <color rgb="FF3D9DAD"/>
      </left>
      <right/>
      <top/>
      <bottom/>
      <diagonal/>
    </border>
    <border>
      <left style="thin">
        <color rgb="FF3D9DAD"/>
      </left>
      <right/>
      <top style="thin">
        <color rgb="FF3D9DAD"/>
      </top>
      <bottom/>
      <diagonal/>
    </border>
    <border>
      <left/>
      <right style="thin">
        <color rgb="FF3D9DAD"/>
      </right>
      <top style="thin">
        <color rgb="FF3D9DAD"/>
      </top>
      <bottom style="thin">
        <color rgb="FF3D9DAD"/>
      </bottom>
      <diagonal/>
    </border>
    <border>
      <left/>
      <right/>
      <top style="thin">
        <color rgb="FF3D9DAD"/>
      </top>
      <bottom style="thin">
        <color rgb="FF3D9DAD"/>
      </bottom>
      <diagonal/>
    </border>
    <border>
      <left style="thin">
        <color rgb="FF3D9DAD"/>
      </left>
      <right/>
      <top style="thin">
        <color rgb="FF3D9DAD"/>
      </top>
      <bottom style="thin">
        <color rgb="FF3D9DAD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</borders>
  <cellStyleXfs count="824">
    <xf numFmtId="0" fontId="0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7" fillId="0" borderId="0">
      <alignment vertical="top"/>
    </xf>
    <xf numFmtId="0" fontId="16" fillId="0" borderId="0"/>
    <xf numFmtId="0" fontId="54" fillId="2" borderId="1" applyNumberFormat="0">
      <alignment readingOrder="1"/>
      <protection locked="0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2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3" borderId="0"/>
    <xf numFmtId="0" fontId="7" fillId="4" borderId="0" applyNumberFormat="0" applyBorder="0" applyAlignment="0" applyProtection="0"/>
    <xf numFmtId="0" fontId="19" fillId="4" borderId="0" applyNumberFormat="0" applyBorder="0" applyAlignment="0" applyProtection="0"/>
    <xf numFmtId="0" fontId="7" fillId="5" borderId="0" applyNumberFormat="0" applyBorder="0" applyAlignment="0" applyProtection="0"/>
    <xf numFmtId="0" fontId="19" fillId="5" borderId="0" applyNumberFormat="0" applyBorder="0" applyAlignment="0" applyProtection="0"/>
    <xf numFmtId="0" fontId="7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7" borderId="0" applyNumberFormat="0" applyBorder="0" applyAlignment="0" applyProtection="0"/>
    <xf numFmtId="0" fontId="19" fillId="7" borderId="0" applyNumberFormat="0" applyBorder="0" applyAlignment="0" applyProtection="0"/>
    <xf numFmtId="0" fontId="7" fillId="8" borderId="0" applyNumberFormat="0" applyBorder="0" applyAlignment="0" applyProtection="0"/>
    <xf numFmtId="0" fontId="19" fillId="8" borderId="0" applyNumberFormat="0" applyBorder="0" applyAlignment="0" applyProtection="0"/>
    <xf numFmtId="0" fontId="7" fillId="9" borderId="0" applyNumberFormat="0" applyBorder="0" applyAlignment="0" applyProtection="0"/>
    <xf numFmtId="0" fontId="19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7" fillId="9" borderId="0" applyNumberFormat="0" applyBorder="0" applyAlignment="0" applyProtection="0"/>
    <xf numFmtId="0" fontId="5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19" fillId="12" borderId="0" applyNumberFormat="0" applyBorder="0" applyAlignment="0" applyProtection="0"/>
    <xf numFmtId="0" fontId="7" fillId="7" borderId="0" applyNumberFormat="0" applyBorder="0" applyAlignment="0" applyProtection="0"/>
    <xf numFmtId="0" fontId="19" fillId="7" borderId="0" applyNumberFormat="0" applyBorder="0" applyAlignment="0" applyProtection="0"/>
    <xf numFmtId="0" fontId="7" fillId="10" borderId="0" applyNumberFormat="0" applyBorder="0" applyAlignment="0" applyProtection="0"/>
    <xf numFmtId="0" fontId="19" fillId="10" borderId="0" applyNumberFormat="0" applyBorder="0" applyAlignment="0" applyProtection="0"/>
    <xf numFmtId="0" fontId="7" fillId="13" borderId="0" applyNumberFormat="0" applyBorder="0" applyAlignment="0" applyProtection="0"/>
    <xf numFmtId="0" fontId="19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18" borderId="0" applyNumberFormat="0" applyBorder="0" applyAlignment="0" applyProtection="0"/>
    <xf numFmtId="0" fontId="21" fillId="25" borderId="0" applyNumberFormat="0" applyBorder="0" applyAlignment="0" applyProtection="0"/>
    <xf numFmtId="0" fontId="2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0" fillId="26" borderId="0" applyNumberFormat="0" applyBorder="0" applyAlignment="0" applyProtection="0"/>
    <xf numFmtId="0" fontId="21" fillId="32" borderId="0" applyNumberFormat="0" applyBorder="0" applyAlignment="0" applyProtection="0"/>
    <xf numFmtId="0" fontId="20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0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3" borderId="0" applyNumberFormat="0" applyBorder="0" applyAlignment="0" applyProtection="0"/>
    <xf numFmtId="0" fontId="21" fillId="38" borderId="0" applyNumberFormat="0" applyBorder="0" applyAlignment="0" applyProtection="0"/>
    <xf numFmtId="0" fontId="20" fillId="15" borderId="0" applyNumberFormat="0" applyBorder="0" applyAlignment="0" applyProtection="0"/>
    <xf numFmtId="0" fontId="19" fillId="30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1" fillId="22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15" borderId="0" applyNumberFormat="0" applyBorder="0" applyAlignment="0" applyProtection="0"/>
    <xf numFmtId="0" fontId="21" fillId="39" borderId="0" applyNumberFormat="0" applyBorder="0" applyAlignment="0" applyProtection="0"/>
    <xf numFmtId="0" fontId="20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16" borderId="0" applyNumberFormat="0" applyBorder="0" applyAlignment="0" applyProtection="0"/>
    <xf numFmtId="0" fontId="21" fillId="24" borderId="0" applyNumberFormat="0" applyBorder="0" applyAlignment="0" applyProtection="0"/>
    <xf numFmtId="0" fontId="20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2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0" fillId="40" borderId="0" applyNumberFormat="0" applyBorder="0" applyAlignment="0" applyProtection="0"/>
    <xf numFmtId="0" fontId="21" fillId="44" borderId="0" applyNumberFormat="0" applyBorder="0" applyAlignment="0" applyProtection="0"/>
    <xf numFmtId="0" fontId="22" fillId="0" borderId="0"/>
    <xf numFmtId="49" fontId="18" fillId="6" borderId="2">
      <alignment horizontal="left" vertical="top"/>
      <protection locked="0"/>
    </xf>
    <xf numFmtId="49" fontId="18" fillId="6" borderId="2">
      <alignment horizontal="left" vertical="top"/>
      <protection locked="0"/>
    </xf>
    <xf numFmtId="49" fontId="18" fillId="0" borderId="2">
      <alignment horizontal="left" vertical="top"/>
      <protection locked="0"/>
    </xf>
    <xf numFmtId="49" fontId="18" fillId="0" borderId="2">
      <alignment horizontal="left" vertical="top"/>
      <protection locked="0"/>
    </xf>
    <xf numFmtId="49" fontId="18" fillId="45" borderId="2">
      <alignment horizontal="left" vertical="top"/>
      <protection locked="0"/>
    </xf>
    <xf numFmtId="49" fontId="18" fillId="45" borderId="2">
      <alignment horizontal="left" vertical="top"/>
      <protection locked="0"/>
    </xf>
    <xf numFmtId="0" fontId="18" fillId="0" borderId="0">
      <alignment horizontal="left" vertical="top" wrapText="1"/>
    </xf>
    <xf numFmtId="0" fontId="23" fillId="0" borderId="3">
      <alignment horizontal="left" vertical="top" wrapText="1"/>
    </xf>
    <xf numFmtId="49" fontId="22" fillId="0" borderId="0">
      <alignment horizontal="left" vertical="top" wrapText="1"/>
      <protection locked="0"/>
    </xf>
    <xf numFmtId="0" fontId="24" fillId="0" borderId="0">
      <alignment horizontal="left" vertical="top" wrapText="1"/>
    </xf>
    <xf numFmtId="49" fontId="22" fillId="0" borderId="2">
      <alignment horizontal="center" vertical="top" wrapText="1"/>
      <protection locked="0"/>
    </xf>
    <xf numFmtId="49" fontId="22" fillId="0" borderId="2">
      <alignment horizontal="center" vertical="top" wrapText="1"/>
      <protection locked="0"/>
    </xf>
    <xf numFmtId="49" fontId="18" fillId="0" borderId="0">
      <alignment horizontal="right" vertical="top"/>
      <protection locked="0"/>
    </xf>
    <xf numFmtId="49" fontId="18" fillId="6" borderId="2">
      <alignment horizontal="right" vertical="top"/>
      <protection locked="0"/>
    </xf>
    <xf numFmtId="49" fontId="18" fillId="6" borderId="2">
      <alignment horizontal="right" vertical="top"/>
      <protection locked="0"/>
    </xf>
    <xf numFmtId="0" fontId="18" fillId="6" borderId="2">
      <alignment horizontal="right" vertical="top"/>
      <protection locked="0"/>
    </xf>
    <xf numFmtId="0" fontId="18" fillId="6" borderId="2">
      <alignment horizontal="right" vertical="top"/>
      <protection locked="0"/>
    </xf>
    <xf numFmtId="49" fontId="18" fillId="0" borderId="2">
      <alignment horizontal="right" vertical="top"/>
      <protection locked="0"/>
    </xf>
    <xf numFmtId="49" fontId="18" fillId="0" borderId="2">
      <alignment horizontal="right" vertical="top"/>
      <protection locked="0"/>
    </xf>
    <xf numFmtId="0" fontId="18" fillId="0" borderId="2">
      <alignment horizontal="right" vertical="top"/>
      <protection locked="0"/>
    </xf>
    <xf numFmtId="0" fontId="18" fillId="0" borderId="2">
      <alignment horizontal="right" vertical="top"/>
      <protection locked="0"/>
    </xf>
    <xf numFmtId="49" fontId="18" fillId="45" borderId="2">
      <alignment horizontal="right" vertical="top"/>
      <protection locked="0"/>
    </xf>
    <xf numFmtId="49" fontId="18" fillId="45" borderId="2">
      <alignment horizontal="right" vertical="top"/>
      <protection locked="0"/>
    </xf>
    <xf numFmtId="0" fontId="18" fillId="45" borderId="2">
      <alignment horizontal="right" vertical="top"/>
      <protection locked="0"/>
    </xf>
    <xf numFmtId="0" fontId="18" fillId="45" borderId="2">
      <alignment horizontal="right" vertical="top"/>
      <protection locked="0"/>
    </xf>
    <xf numFmtId="49" fontId="22" fillId="0" borderId="0">
      <alignment horizontal="right" vertical="top" wrapText="1"/>
      <protection locked="0"/>
    </xf>
    <xf numFmtId="0" fontId="24" fillId="0" borderId="0">
      <alignment horizontal="right" vertical="top" wrapText="1"/>
    </xf>
    <xf numFmtId="49" fontId="22" fillId="0" borderId="0">
      <alignment horizontal="center" vertical="top" wrapText="1"/>
      <protection locked="0"/>
    </xf>
    <xf numFmtId="0" fontId="23" fillId="0" borderId="3">
      <alignment horizontal="center" vertical="top" wrapText="1"/>
    </xf>
    <xf numFmtId="49" fontId="18" fillId="0" borderId="2">
      <alignment horizontal="center" vertical="top" wrapText="1"/>
      <protection locked="0"/>
    </xf>
    <xf numFmtId="49" fontId="18" fillId="0" borderId="2">
      <alignment horizontal="center" vertical="top" wrapText="1"/>
      <protection locked="0"/>
    </xf>
    <xf numFmtId="0" fontId="18" fillId="0" borderId="2">
      <alignment horizontal="center" vertical="top" wrapText="1"/>
      <protection locked="0"/>
    </xf>
    <xf numFmtId="0" fontId="18" fillId="0" borderId="2">
      <alignment horizontal="center" vertical="top" wrapText="1"/>
      <protection locked="0"/>
    </xf>
    <xf numFmtId="0" fontId="55" fillId="91" borderId="0">
      <alignment horizontal="left" vertical="center" indent="1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181" fontId="26" fillId="0" borderId="0" applyFill="0" applyBorder="0" applyAlignment="0"/>
    <xf numFmtId="182" fontId="26" fillId="0" borderId="0" applyFill="0" applyBorder="0" applyAlignment="0"/>
    <xf numFmtId="183" fontId="26" fillId="0" borderId="0" applyFill="0" applyBorder="0" applyAlignment="0"/>
    <xf numFmtId="184" fontId="26" fillId="0" borderId="0" applyFill="0" applyBorder="0" applyAlignment="0"/>
    <xf numFmtId="185" fontId="26" fillId="0" borderId="0" applyFill="0" applyBorder="0" applyAlignment="0"/>
    <xf numFmtId="181" fontId="26" fillId="0" borderId="0" applyFill="0" applyBorder="0" applyAlignment="0"/>
    <xf numFmtId="186" fontId="26" fillId="0" borderId="0" applyFill="0" applyBorder="0" applyAlignment="0"/>
    <xf numFmtId="182" fontId="26" fillId="0" borderId="0" applyFill="0" applyBorder="0" applyAlignment="0"/>
    <xf numFmtId="0" fontId="27" fillId="46" borderId="1" applyNumberFormat="0" applyAlignment="0" applyProtection="0"/>
    <xf numFmtId="0" fontId="28" fillId="46" borderId="1" applyNumberFormat="0" applyAlignment="0" applyProtection="0"/>
    <xf numFmtId="0" fontId="29" fillId="47" borderId="4" applyNumberFormat="0" applyAlignment="0" applyProtection="0"/>
    <xf numFmtId="0" fontId="20" fillId="47" borderId="4" applyNumberFormat="0" applyAlignment="0" applyProtection="0"/>
    <xf numFmtId="181" fontId="3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2" fillId="0" borderId="0"/>
    <xf numFmtId="0" fontId="22" fillId="0" borderId="0"/>
    <xf numFmtId="14" fontId="26" fillId="0" borderId="0" applyFill="0" applyBorder="0" applyAlignment="0"/>
    <xf numFmtId="0" fontId="54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181" fontId="54" fillId="0" borderId="0" applyFill="0" applyBorder="0" applyAlignment="0"/>
    <xf numFmtId="182" fontId="54" fillId="0" borderId="0" applyFill="0" applyBorder="0" applyAlignment="0"/>
    <xf numFmtId="181" fontId="54" fillId="0" borderId="0" applyFill="0" applyBorder="0" applyAlignment="0"/>
    <xf numFmtId="186" fontId="54" fillId="0" borderId="0" applyFill="0" applyBorder="0" applyAlignment="0"/>
    <xf numFmtId="182" fontId="54" fillId="0" borderId="0" applyFill="0" applyBorder="0" applyAlignment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4" fillId="0" borderId="32">
      <alignment horizontal="right" vertical="center"/>
    </xf>
    <xf numFmtId="191" fontId="9" fillId="0" borderId="5">
      <alignment horizontal="right" vertical="center"/>
      <protection locked="0"/>
    </xf>
    <xf numFmtId="0" fontId="33" fillId="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56" fillId="92" borderId="0">
      <alignment vertical="center"/>
    </xf>
    <xf numFmtId="0" fontId="54" fillId="0" borderId="6" applyNumberFormat="0" applyAlignment="0" applyProtection="0">
      <alignment horizontal="left" vertical="center"/>
    </xf>
    <xf numFmtId="0" fontId="54" fillId="0" borderId="7">
      <alignment horizontal="left" vertical="center"/>
    </xf>
    <xf numFmtId="0" fontId="57" fillId="0" borderId="0">
      <alignment horizontal="left" vertical="center" indent="1"/>
    </xf>
    <xf numFmtId="0" fontId="34" fillId="0" borderId="8" applyNumberFormat="0" applyFill="0" applyAlignment="0" applyProtection="0"/>
    <xf numFmtId="0" fontId="54" fillId="0" borderId="8" applyNumberFormat="0" applyFill="0" applyAlignment="0" applyProtection="0"/>
    <xf numFmtId="0" fontId="35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10" applyNumberFormat="0" applyFill="0" applyAlignment="0" applyProtection="0"/>
    <xf numFmtId="0" fontId="54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9" borderId="1" applyNumberFormat="0" applyAlignment="0" applyProtection="0"/>
    <xf numFmtId="0" fontId="37" fillId="9" borderId="1" applyNumberFormat="0" applyAlignment="0" applyProtection="0"/>
    <xf numFmtId="190" fontId="58" fillId="93" borderId="32">
      <alignment horizontal="right" vertical="center"/>
      <protection locked="0"/>
    </xf>
    <xf numFmtId="191" fontId="59" fillId="93" borderId="5">
      <alignment horizontal="right" vertical="center"/>
      <protection locked="0"/>
    </xf>
    <xf numFmtId="170" fontId="60" fillId="94" borderId="0" applyProtection="0">
      <alignment vertical="center"/>
    </xf>
    <xf numFmtId="181" fontId="54" fillId="0" borderId="0" applyFill="0" applyBorder="0" applyAlignment="0"/>
    <xf numFmtId="182" fontId="54" fillId="0" borderId="0" applyFill="0" applyBorder="0" applyAlignment="0"/>
    <xf numFmtId="181" fontId="54" fillId="0" borderId="0" applyFill="0" applyBorder="0" applyAlignment="0"/>
    <xf numFmtId="186" fontId="54" fillId="0" borderId="0" applyFill="0" applyBorder="0" applyAlignment="0"/>
    <xf numFmtId="182" fontId="54" fillId="0" borderId="0" applyFill="0" applyBorder="0" applyAlignment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2" fillId="0" borderId="0"/>
    <xf numFmtId="0" fontId="38" fillId="5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8" fillId="0" borderId="5"/>
    <xf numFmtId="0" fontId="19" fillId="0" borderId="0"/>
    <xf numFmtId="0" fontId="2" fillId="0" borderId="0"/>
    <xf numFmtId="0" fontId="30" fillId="0" borderId="0"/>
    <xf numFmtId="0" fontId="22" fillId="0" borderId="0"/>
    <xf numFmtId="0" fontId="7" fillId="0" borderId="0"/>
    <xf numFmtId="0" fontId="40" fillId="55" borderId="0"/>
    <xf numFmtId="0" fontId="40" fillId="55" borderId="0"/>
    <xf numFmtId="0" fontId="22" fillId="0" borderId="0"/>
    <xf numFmtId="0" fontId="19" fillId="0" borderId="0"/>
    <xf numFmtId="0" fontId="18" fillId="0" borderId="0"/>
    <xf numFmtId="0" fontId="22" fillId="56" borderId="12" applyNumberFormat="0" applyFont="0" applyAlignment="0" applyProtection="0"/>
    <xf numFmtId="0" fontId="40" fillId="41" borderId="13" applyNumberFormat="0" applyFont="0" applyAlignment="0" applyProtection="0"/>
    <xf numFmtId="0" fontId="40" fillId="41" borderId="13" applyNumberFormat="0" applyFont="0" applyAlignment="0" applyProtection="0"/>
    <xf numFmtId="0" fontId="40" fillId="41" borderId="13" applyNumberFormat="0" applyFont="0" applyAlignment="0" applyProtection="0"/>
    <xf numFmtId="0" fontId="40" fillId="41" borderId="13" applyNumberFormat="0" applyFont="0" applyAlignment="0" applyProtection="0"/>
    <xf numFmtId="0" fontId="41" fillId="46" borderId="14" applyNumberFormat="0" applyAlignment="0" applyProtection="0"/>
    <xf numFmtId="0" fontId="54" fillId="46" borderId="14" applyNumberFormat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181" fontId="54" fillId="0" borderId="0" applyFill="0" applyBorder="0" applyAlignment="0"/>
    <xf numFmtId="182" fontId="54" fillId="0" borderId="0" applyFill="0" applyBorder="0" applyAlignment="0"/>
    <xf numFmtId="181" fontId="54" fillId="0" borderId="0" applyFill="0" applyBorder="0" applyAlignment="0"/>
    <xf numFmtId="186" fontId="54" fillId="0" borderId="0" applyFill="0" applyBorder="0" applyAlignment="0"/>
    <xf numFmtId="182" fontId="54" fillId="0" borderId="0" applyFill="0" applyBorder="0" applyAlignment="0"/>
    <xf numFmtId="4" fontId="26" fillId="57" borderId="14" applyNumberFormat="0" applyProtection="0">
      <alignment vertical="center"/>
    </xf>
    <xf numFmtId="4" fontId="42" fillId="54" borderId="13" applyNumberFormat="0" applyProtection="0">
      <alignment vertical="center"/>
    </xf>
    <xf numFmtId="4" fontId="42" fillId="54" borderId="13" applyNumberFormat="0" applyProtection="0">
      <alignment vertical="center"/>
    </xf>
    <xf numFmtId="4" fontId="42" fillId="54" borderId="13" applyNumberFormat="0" applyProtection="0">
      <alignment vertical="center"/>
    </xf>
    <xf numFmtId="4" fontId="42" fillId="54" borderId="13" applyNumberFormat="0" applyProtection="0">
      <alignment vertical="center"/>
    </xf>
    <xf numFmtId="4" fontId="42" fillId="54" borderId="13" applyNumberFormat="0" applyProtection="0">
      <alignment vertical="center"/>
    </xf>
    <xf numFmtId="4" fontId="54" fillId="57" borderId="14" applyNumberFormat="0" applyProtection="0">
      <alignment vertical="center"/>
    </xf>
    <xf numFmtId="4" fontId="18" fillId="57" borderId="13" applyNumberFormat="0" applyProtection="0">
      <alignment vertical="center"/>
    </xf>
    <xf numFmtId="4" fontId="18" fillId="57" borderId="13" applyNumberFormat="0" applyProtection="0">
      <alignment vertical="center"/>
    </xf>
    <xf numFmtId="4" fontId="18" fillId="57" borderId="13" applyNumberFormat="0" applyProtection="0">
      <alignment vertical="center"/>
    </xf>
    <xf numFmtId="4" fontId="18" fillId="57" borderId="13" applyNumberFormat="0" applyProtection="0">
      <alignment vertical="center"/>
    </xf>
    <xf numFmtId="4" fontId="18" fillId="57" borderId="13" applyNumberFormat="0" applyProtection="0">
      <alignment vertical="center"/>
    </xf>
    <xf numFmtId="4" fontId="26" fillId="57" borderId="14" applyNumberFormat="0" applyProtection="0">
      <alignment horizontal="left" vertical="center" indent="1"/>
    </xf>
    <xf numFmtId="4" fontId="42" fillId="57" borderId="13" applyNumberFormat="0" applyProtection="0">
      <alignment horizontal="left" vertical="center" indent="1"/>
    </xf>
    <xf numFmtId="4" fontId="42" fillId="57" borderId="13" applyNumberFormat="0" applyProtection="0">
      <alignment horizontal="left" vertical="center" indent="1"/>
    </xf>
    <xf numFmtId="4" fontId="42" fillId="57" borderId="13" applyNumberFormat="0" applyProtection="0">
      <alignment horizontal="left" vertical="center" indent="1"/>
    </xf>
    <xf numFmtId="4" fontId="42" fillId="57" borderId="13" applyNumberFormat="0" applyProtection="0">
      <alignment horizontal="left" vertical="center" indent="1"/>
    </xf>
    <xf numFmtId="4" fontId="42" fillId="57" borderId="13" applyNumberFormat="0" applyProtection="0">
      <alignment horizontal="left" vertical="center" indent="1"/>
    </xf>
    <xf numFmtId="4" fontId="26" fillId="57" borderId="14" applyNumberFormat="0" applyProtection="0">
      <alignment horizontal="left" vertical="center" indent="1"/>
    </xf>
    <xf numFmtId="0" fontId="18" fillId="54" borderId="15" applyNumberFormat="0" applyProtection="0">
      <alignment horizontal="left" vertical="top" indent="1"/>
    </xf>
    <xf numFmtId="0" fontId="18" fillId="54" borderId="15" applyNumberFormat="0" applyProtection="0">
      <alignment horizontal="left" vertical="top" indent="1"/>
    </xf>
    <xf numFmtId="0" fontId="18" fillId="54" borderId="15" applyNumberFormat="0" applyProtection="0">
      <alignment horizontal="left" vertical="top" indent="1"/>
    </xf>
    <xf numFmtId="0" fontId="18" fillId="54" borderId="15" applyNumberFormat="0" applyProtection="0">
      <alignment horizontal="left" vertical="top" indent="1"/>
    </xf>
    <xf numFmtId="0" fontId="18" fillId="54" borderId="15" applyNumberFormat="0" applyProtection="0">
      <alignment horizontal="left" vertical="top" indent="1"/>
    </xf>
    <xf numFmtId="0" fontId="54" fillId="2" borderId="16" applyNumberFormat="0" applyProtection="0">
      <alignment horizontal="center" vertical="center" wrapText="1"/>
    </xf>
    <xf numFmtId="4" fontId="42" fillId="16" borderId="13" applyNumberFormat="0" applyProtection="0">
      <alignment horizontal="left" vertical="center" indent="1"/>
    </xf>
    <xf numFmtId="4" fontId="42" fillId="16" borderId="13" applyNumberFormat="0" applyProtection="0">
      <alignment horizontal="left" vertical="center" indent="1"/>
    </xf>
    <xf numFmtId="4" fontId="42" fillId="16" borderId="13" applyNumberFormat="0" applyProtection="0">
      <alignment horizontal="left" vertical="center" indent="1"/>
    </xf>
    <xf numFmtId="4" fontId="42" fillId="16" borderId="13" applyNumberFormat="0" applyProtection="0">
      <alignment horizontal="left" vertical="center" indent="1"/>
    </xf>
    <xf numFmtId="4" fontId="42" fillId="16" borderId="13" applyNumberFormat="0" applyProtection="0">
      <alignment horizontal="left" vertical="center" indent="1"/>
    </xf>
    <xf numFmtId="4" fontId="42" fillId="16" borderId="13" applyNumberFormat="0" applyProtection="0">
      <alignment horizontal="left" vertical="center" indent="1"/>
    </xf>
    <xf numFmtId="4" fontId="26" fillId="58" borderId="14" applyNumberFormat="0" applyProtection="0">
      <alignment horizontal="right" vertical="center"/>
    </xf>
    <xf numFmtId="4" fontId="42" fillId="5" borderId="13" applyNumberFormat="0" applyProtection="0">
      <alignment horizontal="right" vertical="center"/>
    </xf>
    <xf numFmtId="4" fontId="42" fillId="5" borderId="13" applyNumberFormat="0" applyProtection="0">
      <alignment horizontal="right" vertical="center"/>
    </xf>
    <xf numFmtId="4" fontId="42" fillId="5" borderId="13" applyNumberFormat="0" applyProtection="0">
      <alignment horizontal="right" vertical="center"/>
    </xf>
    <xf numFmtId="4" fontId="42" fillId="5" borderId="13" applyNumberFormat="0" applyProtection="0">
      <alignment horizontal="right" vertical="center"/>
    </xf>
    <xf numFmtId="4" fontId="42" fillId="5" borderId="13" applyNumberFormat="0" applyProtection="0">
      <alignment horizontal="right" vertical="center"/>
    </xf>
    <xf numFmtId="4" fontId="26" fillId="59" borderId="14" applyNumberFormat="0" applyProtection="0">
      <alignment horizontal="right" vertical="center"/>
    </xf>
    <xf numFmtId="4" fontId="42" fillId="60" borderId="13" applyNumberFormat="0" applyProtection="0">
      <alignment horizontal="right" vertical="center"/>
    </xf>
    <xf numFmtId="4" fontId="42" fillId="60" borderId="13" applyNumberFormat="0" applyProtection="0">
      <alignment horizontal="right" vertical="center"/>
    </xf>
    <xf numFmtId="4" fontId="42" fillId="60" borderId="13" applyNumberFormat="0" applyProtection="0">
      <alignment horizontal="right" vertical="center"/>
    </xf>
    <xf numFmtId="4" fontId="42" fillId="60" borderId="13" applyNumberFormat="0" applyProtection="0">
      <alignment horizontal="right" vertical="center"/>
    </xf>
    <xf numFmtId="4" fontId="42" fillId="60" borderId="13" applyNumberFormat="0" applyProtection="0">
      <alignment horizontal="right" vertical="center"/>
    </xf>
    <xf numFmtId="4" fontId="26" fillId="61" borderId="14" applyNumberFormat="0" applyProtection="0">
      <alignment horizontal="right" vertical="center"/>
    </xf>
    <xf numFmtId="4" fontId="42" fillId="26" borderId="3" applyNumberFormat="0" applyProtection="0">
      <alignment horizontal="right" vertical="center"/>
    </xf>
    <xf numFmtId="4" fontId="42" fillId="26" borderId="3" applyNumberFormat="0" applyProtection="0">
      <alignment horizontal="right" vertical="center"/>
    </xf>
    <xf numFmtId="4" fontId="42" fillId="26" borderId="3" applyNumberFormat="0" applyProtection="0">
      <alignment horizontal="right" vertical="center"/>
    </xf>
    <xf numFmtId="4" fontId="42" fillId="26" borderId="3" applyNumberFormat="0" applyProtection="0">
      <alignment horizontal="right" vertical="center"/>
    </xf>
    <xf numFmtId="4" fontId="42" fillId="26" borderId="3" applyNumberFormat="0" applyProtection="0">
      <alignment horizontal="right" vertical="center"/>
    </xf>
    <xf numFmtId="4" fontId="26" fillId="62" borderId="14" applyNumberFormat="0" applyProtection="0">
      <alignment horizontal="right" vertical="center"/>
    </xf>
    <xf numFmtId="4" fontId="42" fillId="13" borderId="13" applyNumberFormat="0" applyProtection="0">
      <alignment horizontal="right" vertical="center"/>
    </xf>
    <xf numFmtId="4" fontId="42" fillId="13" borderId="13" applyNumberFormat="0" applyProtection="0">
      <alignment horizontal="right" vertical="center"/>
    </xf>
    <xf numFmtId="4" fontId="42" fillId="13" borderId="13" applyNumberFormat="0" applyProtection="0">
      <alignment horizontal="right" vertical="center"/>
    </xf>
    <xf numFmtId="4" fontId="42" fillId="13" borderId="13" applyNumberFormat="0" applyProtection="0">
      <alignment horizontal="right" vertical="center"/>
    </xf>
    <xf numFmtId="4" fontId="42" fillId="13" borderId="13" applyNumberFormat="0" applyProtection="0">
      <alignment horizontal="right" vertical="center"/>
    </xf>
    <xf numFmtId="4" fontId="26" fillId="63" borderId="14" applyNumberFormat="0" applyProtection="0">
      <alignment horizontal="right" vertical="center"/>
    </xf>
    <xf numFmtId="4" fontId="42" fillId="17" borderId="13" applyNumberFormat="0" applyProtection="0">
      <alignment horizontal="right" vertical="center"/>
    </xf>
    <xf numFmtId="4" fontId="42" fillId="17" borderId="13" applyNumberFormat="0" applyProtection="0">
      <alignment horizontal="right" vertical="center"/>
    </xf>
    <xf numFmtId="4" fontId="42" fillId="17" borderId="13" applyNumberFormat="0" applyProtection="0">
      <alignment horizontal="right" vertical="center"/>
    </xf>
    <xf numFmtId="4" fontId="42" fillId="17" borderId="13" applyNumberFormat="0" applyProtection="0">
      <alignment horizontal="right" vertical="center"/>
    </xf>
    <xf numFmtId="4" fontId="42" fillId="17" borderId="13" applyNumberFormat="0" applyProtection="0">
      <alignment horizontal="right" vertical="center"/>
    </xf>
    <xf numFmtId="4" fontId="26" fillId="64" borderId="14" applyNumberFormat="0" applyProtection="0">
      <alignment horizontal="right" vertical="center"/>
    </xf>
    <xf numFmtId="4" fontId="42" fillId="40" borderId="13" applyNumberFormat="0" applyProtection="0">
      <alignment horizontal="right" vertical="center"/>
    </xf>
    <xf numFmtId="4" fontId="42" fillId="40" borderId="13" applyNumberFormat="0" applyProtection="0">
      <alignment horizontal="right" vertical="center"/>
    </xf>
    <xf numFmtId="4" fontId="42" fillId="40" borderId="13" applyNumberFormat="0" applyProtection="0">
      <alignment horizontal="right" vertical="center"/>
    </xf>
    <xf numFmtId="4" fontId="42" fillId="40" borderId="13" applyNumberFormat="0" applyProtection="0">
      <alignment horizontal="right" vertical="center"/>
    </xf>
    <xf numFmtId="4" fontId="42" fillId="40" borderId="13" applyNumberFormat="0" applyProtection="0">
      <alignment horizontal="right" vertical="center"/>
    </xf>
    <xf numFmtId="4" fontId="26" fillId="65" borderId="14" applyNumberFormat="0" applyProtection="0">
      <alignment horizontal="right" vertical="center"/>
    </xf>
    <xf numFmtId="4" fontId="42" fillId="33" borderId="13" applyNumberFormat="0" applyProtection="0">
      <alignment horizontal="right" vertical="center"/>
    </xf>
    <xf numFmtId="4" fontId="42" fillId="33" borderId="13" applyNumberFormat="0" applyProtection="0">
      <alignment horizontal="right" vertical="center"/>
    </xf>
    <xf numFmtId="4" fontId="42" fillId="33" borderId="13" applyNumberFormat="0" applyProtection="0">
      <alignment horizontal="right" vertical="center"/>
    </xf>
    <xf numFmtId="4" fontId="42" fillId="33" borderId="13" applyNumberFormat="0" applyProtection="0">
      <alignment horizontal="right" vertical="center"/>
    </xf>
    <xf numFmtId="4" fontId="42" fillId="33" borderId="13" applyNumberFormat="0" applyProtection="0">
      <alignment horizontal="right" vertical="center"/>
    </xf>
    <xf numFmtId="4" fontId="26" fillId="66" borderId="14" applyNumberFormat="0" applyProtection="0">
      <alignment horizontal="right" vertical="center"/>
    </xf>
    <xf numFmtId="4" fontId="42" fillId="67" borderId="13" applyNumberFormat="0" applyProtection="0">
      <alignment horizontal="right" vertical="center"/>
    </xf>
    <xf numFmtId="4" fontId="42" fillId="67" borderId="13" applyNumberFormat="0" applyProtection="0">
      <alignment horizontal="right" vertical="center"/>
    </xf>
    <xf numFmtId="4" fontId="42" fillId="67" borderId="13" applyNumberFormat="0" applyProtection="0">
      <alignment horizontal="right" vertical="center"/>
    </xf>
    <xf numFmtId="4" fontId="42" fillId="67" borderId="13" applyNumberFormat="0" applyProtection="0">
      <alignment horizontal="right" vertical="center"/>
    </xf>
    <xf numFmtId="4" fontId="42" fillId="67" borderId="13" applyNumberFormat="0" applyProtection="0">
      <alignment horizontal="right" vertical="center"/>
    </xf>
    <xf numFmtId="4" fontId="26" fillId="68" borderId="14" applyNumberFormat="0" applyProtection="0">
      <alignment horizontal="right" vertical="center"/>
    </xf>
    <xf numFmtId="4" fontId="42" fillId="12" borderId="13" applyNumberFormat="0" applyProtection="0">
      <alignment horizontal="right" vertical="center"/>
    </xf>
    <xf numFmtId="4" fontId="42" fillId="12" borderId="13" applyNumberFormat="0" applyProtection="0">
      <alignment horizontal="right" vertical="center"/>
    </xf>
    <xf numFmtId="4" fontId="42" fillId="12" borderId="13" applyNumberFormat="0" applyProtection="0">
      <alignment horizontal="right" vertical="center"/>
    </xf>
    <xf numFmtId="4" fontId="42" fillId="12" borderId="13" applyNumberFormat="0" applyProtection="0">
      <alignment horizontal="right" vertical="center"/>
    </xf>
    <xf numFmtId="4" fontId="42" fillId="12" borderId="13" applyNumberFormat="0" applyProtection="0">
      <alignment horizontal="right" vertical="center"/>
    </xf>
    <xf numFmtId="4" fontId="43" fillId="69" borderId="14" applyNumberFormat="0" applyProtection="0">
      <alignment horizontal="left" vertical="center" indent="1"/>
    </xf>
    <xf numFmtId="4" fontId="42" fillId="70" borderId="3" applyNumberFormat="0" applyProtection="0">
      <alignment horizontal="left" vertical="center" indent="1"/>
    </xf>
    <xf numFmtId="4" fontId="42" fillId="70" borderId="3" applyNumberFormat="0" applyProtection="0">
      <alignment horizontal="left" vertical="center" indent="1"/>
    </xf>
    <xf numFmtId="4" fontId="42" fillId="70" borderId="3" applyNumberFormat="0" applyProtection="0">
      <alignment horizontal="left" vertical="center" indent="1"/>
    </xf>
    <xf numFmtId="4" fontId="42" fillId="70" borderId="3" applyNumberFormat="0" applyProtection="0">
      <alignment horizontal="left" vertical="center" indent="1"/>
    </xf>
    <xf numFmtId="4" fontId="42" fillId="70" borderId="3" applyNumberFormat="0" applyProtection="0">
      <alignment horizontal="left" vertical="center" indent="1"/>
    </xf>
    <xf numFmtId="4" fontId="26" fillId="71" borderId="17" applyNumberFormat="0" applyProtection="0">
      <alignment horizontal="left" vertical="center" indent="1"/>
    </xf>
    <xf numFmtId="4" fontId="30" fillId="72" borderId="3" applyNumberFormat="0" applyProtection="0">
      <alignment horizontal="left" vertical="center" indent="1"/>
    </xf>
    <xf numFmtId="4" fontId="30" fillId="72" borderId="3" applyNumberFormat="0" applyProtection="0">
      <alignment horizontal="left" vertical="center" indent="1"/>
    </xf>
    <xf numFmtId="4" fontId="30" fillId="72" borderId="3" applyNumberFormat="0" applyProtection="0">
      <alignment horizontal="left" vertical="center" indent="1"/>
    </xf>
    <xf numFmtId="4" fontId="30" fillId="72" borderId="3" applyNumberFormat="0" applyProtection="0">
      <alignment horizontal="left" vertical="center" indent="1"/>
    </xf>
    <xf numFmtId="4" fontId="30" fillId="72" borderId="3" applyNumberFormat="0" applyProtection="0">
      <alignment horizontal="left" vertical="center" indent="1"/>
    </xf>
    <xf numFmtId="4" fontId="44" fillId="73" borderId="0" applyNumberFormat="0" applyProtection="0">
      <alignment horizontal="left" vertical="center" indent="1"/>
    </xf>
    <xf numFmtId="4" fontId="30" fillId="72" borderId="3" applyNumberFormat="0" applyProtection="0">
      <alignment horizontal="left" vertical="center" indent="1"/>
    </xf>
    <xf numFmtId="4" fontId="30" fillId="72" borderId="3" applyNumberFormat="0" applyProtection="0">
      <alignment horizontal="left" vertical="center" indent="1"/>
    </xf>
    <xf numFmtId="4" fontId="30" fillId="72" borderId="3" applyNumberFormat="0" applyProtection="0">
      <alignment horizontal="left" vertical="center" indent="1"/>
    </xf>
    <xf numFmtId="4" fontId="30" fillId="72" borderId="3" applyNumberFormat="0" applyProtection="0">
      <alignment horizontal="left" vertical="center" indent="1"/>
    </xf>
    <xf numFmtId="4" fontId="30" fillId="72" borderId="3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54" fillId="71" borderId="16" applyNumberFormat="0" applyProtection="0">
      <alignment horizontal="left" vertical="center" wrapText="1" indent="1"/>
    </xf>
    <xf numFmtId="4" fontId="42" fillId="75" borderId="3" applyNumberFormat="0" applyProtection="0">
      <alignment horizontal="left" vertical="center" indent="1"/>
    </xf>
    <xf numFmtId="4" fontId="42" fillId="75" borderId="3" applyNumberFormat="0" applyProtection="0">
      <alignment horizontal="left" vertical="center" indent="1"/>
    </xf>
    <xf numFmtId="4" fontId="42" fillId="75" borderId="3" applyNumberFormat="0" applyProtection="0">
      <alignment horizontal="left" vertical="center" indent="1"/>
    </xf>
    <xf numFmtId="4" fontId="42" fillId="75" borderId="3" applyNumberFormat="0" applyProtection="0">
      <alignment horizontal="left" vertical="center" indent="1"/>
    </xf>
    <xf numFmtId="4" fontId="42" fillId="75" borderId="3" applyNumberFormat="0" applyProtection="0">
      <alignment horizontal="left" vertical="center" indent="1"/>
    </xf>
    <xf numFmtId="4" fontId="54" fillId="76" borderId="16" applyNumberFormat="0" applyProtection="0">
      <alignment horizontal="left" vertical="center" wrapText="1" indent="1"/>
    </xf>
    <xf numFmtId="4" fontId="42" fillId="74" borderId="3" applyNumberFormat="0" applyProtection="0">
      <alignment horizontal="left" vertical="center" indent="1"/>
    </xf>
    <xf numFmtId="4" fontId="42" fillId="74" borderId="3" applyNumberFormat="0" applyProtection="0">
      <alignment horizontal="left" vertical="center" indent="1"/>
    </xf>
    <xf numFmtId="4" fontId="42" fillId="74" borderId="3" applyNumberFormat="0" applyProtection="0">
      <alignment horizontal="left" vertical="center" indent="1"/>
    </xf>
    <xf numFmtId="4" fontId="42" fillId="74" borderId="3" applyNumberFormat="0" applyProtection="0">
      <alignment horizontal="left" vertical="center" indent="1"/>
    </xf>
    <xf numFmtId="4" fontId="42" fillId="74" borderId="3" applyNumberFormat="0" applyProtection="0">
      <alignment horizontal="left" vertical="center" indent="1"/>
    </xf>
    <xf numFmtId="0" fontId="2" fillId="77" borderId="16" applyNumberFormat="0" applyProtection="0">
      <alignment horizontal="left" vertical="center" wrapText="1" indent="2"/>
    </xf>
    <xf numFmtId="0" fontId="42" fillId="46" borderId="13" applyNumberFormat="0" applyProtection="0">
      <alignment horizontal="left" vertical="center" indent="1"/>
    </xf>
    <xf numFmtId="0" fontId="42" fillId="46" borderId="13" applyNumberFormat="0" applyProtection="0">
      <alignment horizontal="left" vertical="center" indent="1"/>
    </xf>
    <xf numFmtId="0" fontId="42" fillId="46" borderId="13" applyNumberFormat="0" applyProtection="0">
      <alignment horizontal="left" vertical="center" indent="1"/>
    </xf>
    <xf numFmtId="0" fontId="42" fillId="46" borderId="13" applyNumberFormat="0" applyProtection="0">
      <alignment horizontal="left" vertical="center" indent="1"/>
    </xf>
    <xf numFmtId="0" fontId="42" fillId="46" borderId="13" applyNumberFormat="0" applyProtection="0">
      <alignment horizontal="left" vertical="center" indent="1"/>
    </xf>
    <xf numFmtId="0" fontId="42" fillId="46" borderId="13" applyNumberFormat="0" applyProtection="0">
      <alignment horizontal="left" vertical="center" indent="1"/>
    </xf>
    <xf numFmtId="0" fontId="2" fillId="72" borderId="15" applyNumberFormat="0" applyProtection="0">
      <alignment horizontal="left" vertical="center" indent="1"/>
    </xf>
    <xf numFmtId="0" fontId="45" fillId="76" borderId="16" applyNumberFormat="0" applyProtection="0">
      <alignment horizontal="center" vertical="center" wrapText="1"/>
    </xf>
    <xf numFmtId="0" fontId="40" fillId="72" borderId="15" applyNumberFormat="0" applyProtection="0">
      <alignment horizontal="left" vertical="top" indent="1"/>
    </xf>
    <xf numFmtId="0" fontId="40" fillId="72" borderId="15" applyNumberFormat="0" applyProtection="0">
      <alignment horizontal="left" vertical="top" indent="1"/>
    </xf>
    <xf numFmtId="0" fontId="40" fillId="72" borderId="15" applyNumberFormat="0" applyProtection="0">
      <alignment horizontal="left" vertical="top" indent="1"/>
    </xf>
    <xf numFmtId="0" fontId="40" fillId="72" borderId="15" applyNumberFormat="0" applyProtection="0">
      <alignment horizontal="left" vertical="top" indent="1"/>
    </xf>
    <xf numFmtId="0" fontId="40" fillId="72" borderId="15" applyNumberFormat="0" applyProtection="0">
      <alignment horizontal="left" vertical="top" indent="1"/>
    </xf>
    <xf numFmtId="0" fontId="40" fillId="72" borderId="15" applyNumberFormat="0" applyProtection="0">
      <alignment horizontal="left" vertical="top" indent="1"/>
    </xf>
    <xf numFmtId="0" fontId="40" fillId="72" borderId="15" applyNumberFormat="0" applyProtection="0">
      <alignment horizontal="left" vertical="top" indent="1"/>
    </xf>
    <xf numFmtId="0" fontId="40" fillId="72" borderId="15" applyNumberFormat="0" applyProtection="0">
      <alignment horizontal="left" vertical="top" indent="1"/>
    </xf>
    <xf numFmtId="0" fontId="2" fillId="72" borderId="15" applyNumberFormat="0" applyProtection="0">
      <alignment horizontal="left" vertical="top" indent="1"/>
    </xf>
    <xf numFmtId="0" fontId="2" fillId="78" borderId="16" applyNumberFormat="0" applyProtection="0">
      <alignment horizontal="left" vertical="center" wrapText="1" indent="4"/>
    </xf>
    <xf numFmtId="0" fontId="42" fillId="79" borderId="13" applyNumberFormat="0" applyProtection="0">
      <alignment horizontal="left" vertical="center" indent="1"/>
    </xf>
    <xf numFmtId="0" fontId="42" fillId="79" borderId="13" applyNumberFormat="0" applyProtection="0">
      <alignment horizontal="left" vertical="center" indent="1"/>
    </xf>
    <xf numFmtId="0" fontId="42" fillId="79" borderId="13" applyNumberFormat="0" applyProtection="0">
      <alignment horizontal="left" vertical="center" indent="1"/>
    </xf>
    <xf numFmtId="0" fontId="42" fillId="79" borderId="13" applyNumberFormat="0" applyProtection="0">
      <alignment horizontal="left" vertical="center" indent="1"/>
    </xf>
    <xf numFmtId="0" fontId="42" fillId="79" borderId="13" applyNumberFormat="0" applyProtection="0">
      <alignment horizontal="left" vertical="center" indent="1"/>
    </xf>
    <xf numFmtId="0" fontId="42" fillId="79" borderId="13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45" fillId="80" borderId="16" applyNumberFormat="0" applyProtection="0">
      <alignment horizontal="center" vertical="center" wrapText="1"/>
    </xf>
    <xf numFmtId="0" fontId="40" fillId="74" borderId="15" applyNumberFormat="0" applyProtection="0">
      <alignment horizontal="left" vertical="top" indent="1"/>
    </xf>
    <xf numFmtId="0" fontId="40" fillId="74" borderId="15" applyNumberFormat="0" applyProtection="0">
      <alignment horizontal="left" vertical="top" indent="1"/>
    </xf>
    <xf numFmtId="0" fontId="40" fillId="74" borderId="15" applyNumberFormat="0" applyProtection="0">
      <alignment horizontal="left" vertical="top" indent="1"/>
    </xf>
    <xf numFmtId="0" fontId="40" fillId="74" borderId="15" applyNumberFormat="0" applyProtection="0">
      <alignment horizontal="left" vertical="top" indent="1"/>
    </xf>
    <xf numFmtId="0" fontId="40" fillId="74" borderId="15" applyNumberFormat="0" applyProtection="0">
      <alignment horizontal="left" vertical="top" indent="1"/>
    </xf>
    <xf numFmtId="0" fontId="40" fillId="74" borderId="15" applyNumberFormat="0" applyProtection="0">
      <alignment horizontal="left" vertical="top" indent="1"/>
    </xf>
    <xf numFmtId="0" fontId="40" fillId="74" borderId="15" applyNumberFormat="0" applyProtection="0">
      <alignment horizontal="left" vertical="top" indent="1"/>
    </xf>
    <xf numFmtId="0" fontId="40" fillId="74" borderId="15" applyNumberFormat="0" applyProtection="0">
      <alignment horizontal="left" vertical="top" indent="1"/>
    </xf>
    <xf numFmtId="0" fontId="2" fillId="74" borderId="15" applyNumberFormat="0" applyProtection="0">
      <alignment horizontal="left" vertical="top" indent="1"/>
    </xf>
    <xf numFmtId="0" fontId="2" fillId="81" borderId="16" applyNumberFormat="0" applyProtection="0">
      <alignment horizontal="left" vertical="center" wrapText="1" indent="6"/>
    </xf>
    <xf numFmtId="0" fontId="42" fillId="10" borderId="13" applyNumberFormat="0" applyProtection="0">
      <alignment horizontal="left" vertical="center" indent="1"/>
    </xf>
    <xf numFmtId="0" fontId="42" fillId="10" borderId="13" applyNumberFormat="0" applyProtection="0">
      <alignment horizontal="left" vertical="center" indent="1"/>
    </xf>
    <xf numFmtId="0" fontId="42" fillId="10" borderId="13" applyNumberFormat="0" applyProtection="0">
      <alignment horizontal="left" vertical="center" indent="1"/>
    </xf>
    <xf numFmtId="0" fontId="42" fillId="10" borderId="13" applyNumberFormat="0" applyProtection="0">
      <alignment horizontal="left" vertical="center" indent="1"/>
    </xf>
    <xf numFmtId="0" fontId="42" fillId="10" borderId="13" applyNumberFormat="0" applyProtection="0">
      <alignment horizontal="left" vertical="center" indent="1"/>
    </xf>
    <xf numFmtId="0" fontId="42" fillId="10" borderId="13" applyNumberFormat="0" applyProtection="0">
      <alignment horizontal="left" vertical="center" indent="1"/>
    </xf>
    <xf numFmtId="0" fontId="2" fillId="82" borderId="14" applyNumberFormat="0" applyProtection="0">
      <alignment horizontal="left" vertical="center" indent="1"/>
    </xf>
    <xf numFmtId="0" fontId="40" fillId="10" borderId="15" applyNumberFormat="0" applyProtection="0">
      <alignment horizontal="left" vertical="top" indent="1"/>
    </xf>
    <xf numFmtId="0" fontId="40" fillId="10" borderId="15" applyNumberFormat="0" applyProtection="0">
      <alignment horizontal="left" vertical="top" indent="1"/>
    </xf>
    <xf numFmtId="0" fontId="40" fillId="10" borderId="15" applyNumberFormat="0" applyProtection="0">
      <alignment horizontal="left" vertical="top" indent="1"/>
    </xf>
    <xf numFmtId="0" fontId="40" fillId="10" borderId="15" applyNumberFormat="0" applyProtection="0">
      <alignment horizontal="left" vertical="top" indent="1"/>
    </xf>
    <xf numFmtId="0" fontId="40" fillId="10" borderId="15" applyNumberFormat="0" applyProtection="0">
      <alignment horizontal="left" vertical="top" indent="1"/>
    </xf>
    <xf numFmtId="0" fontId="40" fillId="10" borderId="15" applyNumberFormat="0" applyProtection="0">
      <alignment horizontal="left" vertical="top" indent="1"/>
    </xf>
    <xf numFmtId="0" fontId="40" fillId="10" borderId="15" applyNumberFormat="0" applyProtection="0">
      <alignment horizontal="left" vertical="top" indent="1"/>
    </xf>
    <xf numFmtId="0" fontId="40" fillId="10" borderId="15" applyNumberFormat="0" applyProtection="0">
      <alignment horizontal="left" vertical="top" indent="1"/>
    </xf>
    <xf numFmtId="0" fontId="2" fillId="10" borderId="15" applyNumberFormat="0" applyProtection="0">
      <alignment horizontal="left" vertical="top" indent="1"/>
    </xf>
    <xf numFmtId="0" fontId="2" fillId="0" borderId="16" applyNumberFormat="0" applyProtection="0">
      <alignment horizontal="left" vertical="center" indent="1"/>
    </xf>
    <xf numFmtId="0" fontId="42" fillId="75" borderId="13" applyNumberFormat="0" applyProtection="0">
      <alignment horizontal="left" vertical="center" indent="1"/>
    </xf>
    <xf numFmtId="0" fontId="42" fillId="75" borderId="13" applyNumberFormat="0" applyProtection="0">
      <alignment horizontal="left" vertical="center" indent="1"/>
    </xf>
    <xf numFmtId="0" fontId="42" fillId="75" borderId="13" applyNumberFormat="0" applyProtection="0">
      <alignment horizontal="left" vertical="center" indent="1"/>
    </xf>
    <xf numFmtId="0" fontId="42" fillId="75" borderId="13" applyNumberFormat="0" applyProtection="0">
      <alignment horizontal="left" vertical="center" indent="1"/>
    </xf>
    <xf numFmtId="0" fontId="42" fillId="75" borderId="13" applyNumberFormat="0" applyProtection="0">
      <alignment horizontal="left" vertical="center" indent="1"/>
    </xf>
    <xf numFmtId="0" fontId="42" fillId="75" borderId="13" applyNumberFormat="0" applyProtection="0">
      <alignment horizontal="left" vertical="center" indent="1"/>
    </xf>
    <xf numFmtId="0" fontId="2" fillId="2" borderId="14" applyNumberFormat="0" applyProtection="0">
      <alignment horizontal="left" vertical="center" indent="1"/>
    </xf>
    <xf numFmtId="0" fontId="40" fillId="75" borderId="15" applyNumberFormat="0" applyProtection="0">
      <alignment horizontal="left" vertical="top" indent="1"/>
    </xf>
    <xf numFmtId="0" fontId="40" fillId="75" borderId="15" applyNumberFormat="0" applyProtection="0">
      <alignment horizontal="left" vertical="top" indent="1"/>
    </xf>
    <xf numFmtId="0" fontId="40" fillId="75" borderId="15" applyNumberFormat="0" applyProtection="0">
      <alignment horizontal="left" vertical="top" indent="1"/>
    </xf>
    <xf numFmtId="0" fontId="40" fillId="75" borderId="15" applyNumberFormat="0" applyProtection="0">
      <alignment horizontal="left" vertical="top" indent="1"/>
    </xf>
    <xf numFmtId="0" fontId="40" fillId="75" borderId="15" applyNumberFormat="0" applyProtection="0">
      <alignment horizontal="left" vertical="top" indent="1"/>
    </xf>
    <xf numFmtId="0" fontId="40" fillId="75" borderId="15" applyNumberFormat="0" applyProtection="0">
      <alignment horizontal="left" vertical="top" indent="1"/>
    </xf>
    <xf numFmtId="0" fontId="40" fillId="75" borderId="15" applyNumberFormat="0" applyProtection="0">
      <alignment horizontal="left" vertical="top" indent="1"/>
    </xf>
    <xf numFmtId="0" fontId="40" fillId="75" borderId="15" applyNumberFormat="0" applyProtection="0">
      <alignment horizontal="left" vertical="top" indent="1"/>
    </xf>
    <xf numFmtId="0" fontId="2" fillId="75" borderId="15" applyNumberFormat="0" applyProtection="0">
      <alignment horizontal="left" vertical="top" indent="1"/>
    </xf>
    <xf numFmtId="0" fontId="2" fillId="83" borderId="2" applyNumberFormat="0">
      <protection locked="0"/>
    </xf>
    <xf numFmtId="0" fontId="2" fillId="83" borderId="2" applyNumberFormat="0">
      <protection locked="0"/>
    </xf>
    <xf numFmtId="0" fontId="40" fillId="83" borderId="18" applyNumberFormat="0">
      <protection locked="0"/>
    </xf>
    <xf numFmtId="0" fontId="40" fillId="83" borderId="18" applyNumberFormat="0">
      <protection locked="0"/>
    </xf>
    <xf numFmtId="0" fontId="40" fillId="83" borderId="18" applyNumberFormat="0">
      <protection locked="0"/>
    </xf>
    <xf numFmtId="0" fontId="40" fillId="83" borderId="18" applyNumberFormat="0">
      <protection locked="0"/>
    </xf>
    <xf numFmtId="0" fontId="40" fillId="83" borderId="18" applyNumberFormat="0">
      <protection locked="0"/>
    </xf>
    <xf numFmtId="0" fontId="40" fillId="83" borderId="18" applyNumberFormat="0">
      <protection locked="0"/>
    </xf>
    <xf numFmtId="0" fontId="40" fillId="83" borderId="18" applyNumberFormat="0">
      <protection locked="0"/>
    </xf>
    <xf numFmtId="0" fontId="40" fillId="83" borderId="18" applyNumberFormat="0">
      <protection locked="0"/>
    </xf>
    <xf numFmtId="0" fontId="2" fillId="83" borderId="2" applyNumberFormat="0">
      <protection locked="0"/>
    </xf>
    <xf numFmtId="0" fontId="46" fillId="72" borderId="19" applyBorder="0"/>
    <xf numFmtId="4" fontId="26" fillId="53" borderId="14" applyNumberFormat="0" applyProtection="0">
      <alignment vertical="center"/>
    </xf>
    <xf numFmtId="4" fontId="54" fillId="56" borderId="15" applyNumberFormat="0" applyProtection="0">
      <alignment vertical="center"/>
    </xf>
    <xf numFmtId="4" fontId="54" fillId="56" borderId="15" applyNumberFormat="0" applyProtection="0">
      <alignment vertical="center"/>
    </xf>
    <xf numFmtId="4" fontId="54" fillId="56" borderId="15" applyNumberFormat="0" applyProtection="0">
      <alignment vertical="center"/>
    </xf>
    <xf numFmtId="4" fontId="54" fillId="56" borderId="15" applyNumberFormat="0" applyProtection="0">
      <alignment vertical="center"/>
    </xf>
    <xf numFmtId="4" fontId="54" fillId="56" borderId="15" applyNumberFormat="0" applyProtection="0">
      <alignment vertical="center"/>
    </xf>
    <xf numFmtId="4" fontId="54" fillId="53" borderId="14" applyNumberFormat="0" applyProtection="0">
      <alignment vertical="center"/>
    </xf>
    <xf numFmtId="4" fontId="18" fillId="53" borderId="2" applyNumberFormat="0" applyProtection="0">
      <alignment vertical="center"/>
    </xf>
    <xf numFmtId="4" fontId="18" fillId="53" borderId="2" applyNumberFormat="0" applyProtection="0">
      <alignment vertical="center"/>
    </xf>
    <xf numFmtId="4" fontId="18" fillId="53" borderId="2" applyNumberFormat="0" applyProtection="0">
      <alignment vertical="center"/>
    </xf>
    <xf numFmtId="4" fontId="18" fillId="53" borderId="2" applyNumberFormat="0" applyProtection="0">
      <alignment vertical="center"/>
    </xf>
    <xf numFmtId="4" fontId="18" fillId="53" borderId="2" applyNumberFormat="0" applyProtection="0">
      <alignment vertical="center"/>
    </xf>
    <xf numFmtId="4" fontId="18" fillId="53" borderId="2" applyNumberFormat="0" applyProtection="0">
      <alignment vertical="center"/>
    </xf>
    <xf numFmtId="4" fontId="18" fillId="53" borderId="2" applyNumberFormat="0" applyProtection="0">
      <alignment vertical="center"/>
    </xf>
    <xf numFmtId="4" fontId="18" fillId="53" borderId="2" applyNumberFormat="0" applyProtection="0">
      <alignment vertical="center"/>
    </xf>
    <xf numFmtId="4" fontId="18" fillId="53" borderId="2" applyNumberFormat="0" applyProtection="0">
      <alignment vertical="center"/>
    </xf>
    <xf numFmtId="4" fontId="18" fillId="53" borderId="2" applyNumberFormat="0" applyProtection="0">
      <alignment vertical="center"/>
    </xf>
    <xf numFmtId="4" fontId="26" fillId="53" borderId="14" applyNumberFormat="0" applyProtection="0">
      <alignment horizontal="left" vertical="center" indent="1"/>
    </xf>
    <xf numFmtId="4" fontId="54" fillId="46" borderId="15" applyNumberFormat="0" applyProtection="0">
      <alignment horizontal="left" vertical="center" indent="1"/>
    </xf>
    <xf numFmtId="4" fontId="54" fillId="46" borderId="15" applyNumberFormat="0" applyProtection="0">
      <alignment horizontal="left" vertical="center" indent="1"/>
    </xf>
    <xf numFmtId="4" fontId="54" fillId="46" borderId="15" applyNumberFormat="0" applyProtection="0">
      <alignment horizontal="left" vertical="center" indent="1"/>
    </xf>
    <xf numFmtId="4" fontId="54" fillId="46" borderId="15" applyNumberFormat="0" applyProtection="0">
      <alignment horizontal="left" vertical="center" indent="1"/>
    </xf>
    <xf numFmtId="4" fontId="54" fillId="46" borderId="15" applyNumberFormat="0" applyProtection="0">
      <alignment horizontal="left" vertical="center" indent="1"/>
    </xf>
    <xf numFmtId="4" fontId="26" fillId="53" borderId="14" applyNumberFormat="0" applyProtection="0">
      <alignment horizontal="left" vertical="center" indent="1"/>
    </xf>
    <xf numFmtId="0" fontId="54" fillId="56" borderId="15" applyNumberFormat="0" applyProtection="0">
      <alignment horizontal="left" vertical="top" indent="1"/>
    </xf>
    <xf numFmtId="0" fontId="54" fillId="56" borderId="15" applyNumberFormat="0" applyProtection="0">
      <alignment horizontal="left" vertical="top" indent="1"/>
    </xf>
    <xf numFmtId="0" fontId="54" fillId="56" borderId="15" applyNumberFormat="0" applyProtection="0">
      <alignment horizontal="left" vertical="top" indent="1"/>
    </xf>
    <xf numFmtId="0" fontId="54" fillId="56" borderId="15" applyNumberFormat="0" applyProtection="0">
      <alignment horizontal="left" vertical="top" indent="1"/>
    </xf>
    <xf numFmtId="0" fontId="54" fillId="56" borderId="15" applyNumberFormat="0" applyProtection="0">
      <alignment horizontal="left" vertical="top" indent="1"/>
    </xf>
    <xf numFmtId="4" fontId="26" fillId="71" borderId="14" applyNumberFormat="0" applyProtection="0">
      <alignment horizontal="right" vertical="center"/>
    </xf>
    <xf numFmtId="4" fontId="42" fillId="0" borderId="13" applyNumberFormat="0" applyProtection="0">
      <alignment horizontal="right" vertical="center"/>
    </xf>
    <xf numFmtId="4" fontId="42" fillId="0" borderId="13" applyNumberFormat="0" applyProtection="0">
      <alignment horizontal="right" vertical="center"/>
    </xf>
    <xf numFmtId="4" fontId="42" fillId="0" borderId="13" applyNumberFormat="0" applyProtection="0">
      <alignment horizontal="right" vertical="center"/>
    </xf>
    <xf numFmtId="4" fontId="42" fillId="0" borderId="13" applyNumberFormat="0" applyProtection="0">
      <alignment horizontal="right" vertical="center"/>
    </xf>
    <xf numFmtId="4" fontId="42" fillId="0" borderId="13" applyNumberFormat="0" applyProtection="0">
      <alignment horizontal="right" vertical="center"/>
    </xf>
    <xf numFmtId="4" fontId="42" fillId="0" borderId="13" applyNumberFormat="0" applyProtection="0">
      <alignment horizontal="right" vertical="center"/>
    </xf>
    <xf numFmtId="4" fontId="54" fillId="71" borderId="14" applyNumberFormat="0" applyProtection="0">
      <alignment horizontal="right" vertical="center"/>
    </xf>
    <xf numFmtId="4" fontId="18" fillId="84" borderId="13" applyNumberFormat="0" applyProtection="0">
      <alignment horizontal="right" vertical="center"/>
    </xf>
    <xf numFmtId="4" fontId="18" fillId="84" borderId="13" applyNumberFormat="0" applyProtection="0">
      <alignment horizontal="right" vertical="center"/>
    </xf>
    <xf numFmtId="4" fontId="18" fillId="84" borderId="13" applyNumberFormat="0" applyProtection="0">
      <alignment horizontal="right" vertical="center"/>
    </xf>
    <xf numFmtId="4" fontId="18" fillId="84" borderId="13" applyNumberFormat="0" applyProtection="0">
      <alignment horizontal="right" vertical="center"/>
    </xf>
    <xf numFmtId="4" fontId="18" fillId="84" borderId="13" applyNumberFormat="0" applyProtection="0">
      <alignment horizontal="right" vertical="center"/>
    </xf>
    <xf numFmtId="0" fontId="2" fillId="2" borderId="20" applyNumberFormat="0" applyProtection="0">
      <alignment horizontal="left" vertical="center" wrapText="1"/>
    </xf>
    <xf numFmtId="4" fontId="42" fillId="16" borderId="13" applyNumberFormat="0" applyProtection="0">
      <alignment horizontal="left" vertical="center" indent="1"/>
    </xf>
    <xf numFmtId="4" fontId="42" fillId="16" borderId="13" applyNumberFormat="0" applyProtection="0">
      <alignment horizontal="left" vertical="center" indent="1"/>
    </xf>
    <xf numFmtId="4" fontId="42" fillId="16" borderId="13" applyNumberFormat="0" applyProtection="0">
      <alignment horizontal="left" vertical="center" indent="1"/>
    </xf>
    <xf numFmtId="4" fontId="42" fillId="16" borderId="13" applyNumberFormat="0" applyProtection="0">
      <alignment horizontal="left" vertical="center" indent="1"/>
    </xf>
    <xf numFmtId="4" fontId="42" fillId="16" borderId="13" applyNumberFormat="0" applyProtection="0">
      <alignment horizontal="left" vertical="center" indent="1"/>
    </xf>
    <xf numFmtId="4" fontId="42" fillId="16" borderId="13" applyNumberFormat="0" applyProtection="0">
      <alignment horizontal="left" vertical="center" indent="1"/>
    </xf>
    <xf numFmtId="4" fontId="42" fillId="16" borderId="13" applyNumberFormat="0" applyProtection="0">
      <alignment horizontal="left" vertical="center" indent="1"/>
    </xf>
    <xf numFmtId="0" fontId="45" fillId="9" borderId="16" applyNumberFormat="0" applyProtection="0">
      <alignment horizontal="center" vertical="center"/>
    </xf>
    <xf numFmtId="0" fontId="54" fillId="74" borderId="15" applyNumberFormat="0" applyProtection="0">
      <alignment horizontal="left" vertical="top" indent="1"/>
    </xf>
    <xf numFmtId="0" fontId="54" fillId="74" borderId="15" applyNumberFormat="0" applyProtection="0">
      <alignment horizontal="left" vertical="top" indent="1"/>
    </xf>
    <xf numFmtId="0" fontId="54" fillId="74" borderId="15" applyNumberFormat="0" applyProtection="0">
      <alignment horizontal="left" vertical="top" indent="1"/>
    </xf>
    <xf numFmtId="0" fontId="54" fillId="74" borderId="15" applyNumberFormat="0" applyProtection="0">
      <alignment horizontal="left" vertical="top" indent="1"/>
    </xf>
    <xf numFmtId="0" fontId="54" fillId="74" borderId="15" applyNumberFormat="0" applyProtection="0">
      <alignment horizontal="left" vertical="top" indent="1"/>
    </xf>
    <xf numFmtId="0" fontId="54" fillId="0" borderId="0" applyNumberFormat="0" applyProtection="0"/>
    <xf numFmtId="4" fontId="18" fillId="85" borderId="3" applyNumberFormat="0" applyProtection="0">
      <alignment horizontal="left" vertical="center" indent="1"/>
    </xf>
    <xf numFmtId="4" fontId="18" fillId="85" borderId="3" applyNumberFormat="0" applyProtection="0">
      <alignment horizontal="left" vertical="center" indent="1"/>
    </xf>
    <xf numFmtId="4" fontId="18" fillId="85" borderId="3" applyNumberFormat="0" applyProtection="0">
      <alignment horizontal="left" vertical="center" indent="1"/>
    </xf>
    <xf numFmtId="4" fontId="18" fillId="85" borderId="3" applyNumberFormat="0" applyProtection="0">
      <alignment horizontal="left" vertical="center" indent="1"/>
    </xf>
    <xf numFmtId="4" fontId="18" fillId="85" borderId="3" applyNumberFormat="0" applyProtection="0">
      <alignment horizontal="left" vertical="center" indent="1"/>
    </xf>
    <xf numFmtId="0" fontId="42" fillId="86" borderId="2"/>
    <xf numFmtId="0" fontId="42" fillId="86" borderId="2"/>
    <xf numFmtId="4" fontId="54" fillId="71" borderId="14" applyNumberFormat="0" applyProtection="0">
      <alignment horizontal="right" vertical="center"/>
    </xf>
    <xf numFmtId="4" fontId="18" fillId="83" borderId="13" applyNumberFormat="0" applyProtection="0">
      <alignment horizontal="right" vertical="center"/>
    </xf>
    <xf numFmtId="4" fontId="18" fillId="83" borderId="13" applyNumberFormat="0" applyProtection="0">
      <alignment horizontal="right" vertical="center"/>
    </xf>
    <xf numFmtId="4" fontId="18" fillId="83" borderId="13" applyNumberFormat="0" applyProtection="0">
      <alignment horizontal="right" vertical="center"/>
    </xf>
    <xf numFmtId="4" fontId="18" fillId="83" borderId="13" applyNumberFormat="0" applyProtection="0">
      <alignment horizontal="right" vertical="center"/>
    </xf>
    <xf numFmtId="4" fontId="18" fillId="83" borderId="13" applyNumberFormat="0" applyProtection="0">
      <alignment horizontal="right" vertical="center"/>
    </xf>
    <xf numFmtId="0" fontId="18" fillId="0" borderId="0" applyNumberFormat="0" applyFill="0" applyBorder="0" applyAlignment="0" applyProtection="0"/>
    <xf numFmtId="2" fontId="54" fillId="87" borderId="21" applyProtection="0"/>
    <xf numFmtId="2" fontId="54" fillId="87" borderId="21" applyProtection="0"/>
    <xf numFmtId="2" fontId="47" fillId="0" borderId="0" applyFill="0" applyBorder="0" applyProtection="0"/>
    <xf numFmtId="2" fontId="54" fillId="0" borderId="0" applyFill="0" applyBorder="0" applyProtection="0"/>
    <xf numFmtId="2" fontId="54" fillId="88" borderId="21" applyProtection="0"/>
    <xf numFmtId="2" fontId="54" fillId="89" borderId="21" applyProtection="0"/>
    <xf numFmtId="2" fontId="54" fillId="90" borderId="21" applyProtection="0"/>
    <xf numFmtId="2" fontId="54" fillId="90" borderId="21" applyProtection="0">
      <alignment horizontal="center"/>
    </xf>
    <xf numFmtId="2" fontId="54" fillId="89" borderId="21" applyProtection="0">
      <alignment horizontal="center"/>
    </xf>
    <xf numFmtId="49" fontId="26" fillId="0" borderId="0" applyFill="0" applyBorder="0" applyAlignment="0"/>
    <xf numFmtId="193" fontId="26" fillId="0" borderId="0" applyFill="0" applyBorder="0" applyAlignment="0"/>
    <xf numFmtId="194" fontId="26" fillId="0" borderId="0" applyFill="0" applyBorder="0" applyAlignment="0"/>
    <xf numFmtId="0" fontId="18" fillId="0" borderId="3">
      <alignment horizontal="left" vertical="top" wrapText="1"/>
    </xf>
    <xf numFmtId="0" fontId="4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7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26" borderId="0" applyNumberFormat="0" applyBorder="0" applyAlignment="0" applyProtection="0"/>
    <xf numFmtId="0" fontId="18" fillId="3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40" borderId="0" applyNumberFormat="0" applyBorder="0" applyAlignment="0" applyProtection="0"/>
    <xf numFmtId="0" fontId="18" fillId="9" borderId="1" applyNumberFormat="0" applyAlignment="0" applyProtection="0"/>
    <xf numFmtId="0" fontId="18" fillId="46" borderId="14" applyNumberFormat="0" applyAlignment="0" applyProtection="0"/>
    <xf numFmtId="0" fontId="18" fillId="46" borderId="1" applyNumberFormat="0" applyAlignment="0" applyProtection="0"/>
    <xf numFmtId="0" fontId="18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8" fillId="47" borderId="4" applyNumberFormat="0" applyAlignment="0" applyProtection="0"/>
    <xf numFmtId="0" fontId="48" fillId="0" borderId="0" applyNumberFormat="0" applyFill="0" applyBorder="0" applyAlignment="0" applyProtection="0"/>
    <xf numFmtId="0" fontId="18" fillId="54" borderId="0" applyNumberFormat="0" applyBorder="0" applyAlignment="0" applyProtection="0"/>
    <xf numFmtId="0" fontId="22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95" fontId="51" fillId="0" borderId="0"/>
    <xf numFmtId="0" fontId="30" fillId="0" borderId="0"/>
    <xf numFmtId="0" fontId="22" fillId="0" borderId="0"/>
    <xf numFmtId="195" fontId="52" fillId="0" borderId="0"/>
    <xf numFmtId="0" fontId="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5" fontId="51" fillId="0" borderId="0"/>
    <xf numFmtId="0" fontId="7" fillId="0" borderId="0"/>
    <xf numFmtId="0" fontId="7" fillId="0" borderId="0"/>
    <xf numFmtId="195" fontId="51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54" fillId="0" borderId="0"/>
    <xf numFmtId="0" fontId="22" fillId="0" borderId="0"/>
    <xf numFmtId="0" fontId="54" fillId="0" borderId="0"/>
    <xf numFmtId="0" fontId="22" fillId="0" borderId="0"/>
    <xf numFmtId="0" fontId="2" fillId="0" borderId="0">
      <alignment vertical="top"/>
    </xf>
    <xf numFmtId="0" fontId="22" fillId="0" borderId="0"/>
    <xf numFmtId="0" fontId="54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56" borderId="12" applyNumberFormat="0" applyFont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23"/>
    <xf numFmtId="0" fontId="18" fillId="0" borderId="11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5" fillId="0" borderId="24" applyBorder="0" applyAlignment="0">
      <alignment horizontal="left" wrapText="1"/>
    </xf>
    <xf numFmtId="0" fontId="18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64" fontId="54" fillId="0" borderId="0" applyFont="0" applyFill="0" applyBorder="0" applyAlignment="0" applyProtection="0"/>
    <xf numFmtId="196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98" fontId="2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97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8" fillId="6" borderId="0" applyNumberFormat="0" applyBorder="0" applyAlignment="0" applyProtection="0"/>
    <xf numFmtId="165" fontId="65" fillId="99" borderId="21">
      <alignment horizontal="center"/>
    </xf>
    <xf numFmtId="165" fontId="5" fillId="106" borderId="35">
      <alignment horizontal="center"/>
    </xf>
    <xf numFmtId="165" fontId="65" fillId="99" borderId="21">
      <alignment horizontal="right"/>
    </xf>
    <xf numFmtId="165" fontId="5" fillId="99" borderId="35">
      <alignment horizontal="center"/>
    </xf>
    <xf numFmtId="165" fontId="67" fillId="106" borderId="35">
      <alignment horizontal="center"/>
    </xf>
    <xf numFmtId="167" fontId="9" fillId="99" borderId="35">
      <alignment horizontal="right"/>
    </xf>
    <xf numFmtId="165" fontId="67" fillId="106" borderId="35">
      <alignment horizontal="right"/>
    </xf>
    <xf numFmtId="165" fontId="67" fillId="99" borderId="21"/>
    <xf numFmtId="167" fontId="9" fillId="103" borderId="21"/>
    <xf numFmtId="165" fontId="4" fillId="99" borderId="21"/>
    <xf numFmtId="165" fontId="64" fillId="105" borderId="21"/>
    <xf numFmtId="167" fontId="75" fillId="99" borderId="21"/>
    <xf numFmtId="165" fontId="64" fillId="99" borderId="21"/>
    <xf numFmtId="9" fontId="67" fillId="97" borderId="0">
      <alignment horizontal="right" vertical="center"/>
    </xf>
    <xf numFmtId="165" fontId="67" fillId="97" borderId="21"/>
    <xf numFmtId="167" fontId="87" fillId="99" borderId="21"/>
    <xf numFmtId="167" fontId="75" fillId="99" borderId="21">
      <alignment horizontal="center"/>
    </xf>
    <xf numFmtId="9" fontId="4" fillId="106" borderId="35">
      <alignment horizontal="center"/>
    </xf>
    <xf numFmtId="4" fontId="4" fillId="99" borderId="21">
      <alignment horizontal="right"/>
    </xf>
    <xf numFmtId="169" fontId="5" fillId="99" borderId="21">
      <alignment horizontal="right"/>
    </xf>
    <xf numFmtId="169" fontId="4" fillId="99" borderId="21">
      <alignment horizontal="right"/>
    </xf>
    <xf numFmtId="165" fontId="65" fillId="106" borderId="35">
      <alignment horizontal="center"/>
    </xf>
    <xf numFmtId="169" fontId="5" fillId="106" borderId="35">
      <alignment horizontal="center"/>
    </xf>
    <xf numFmtId="169" fontId="4" fillId="99" borderId="21">
      <alignment horizontal="center"/>
    </xf>
  </cellStyleXfs>
  <cellXfs count="429">
    <xf numFmtId="0" fontId="0" fillId="0" borderId="0" xfId="0"/>
    <xf numFmtId="165" fontId="1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3" fillId="0" borderId="0" xfId="0" applyFont="1" applyAlignment="1" applyProtection="1">
      <alignment vertical="center"/>
    </xf>
    <xf numFmtId="0" fontId="0" fillId="0" borderId="0" xfId="0" applyAlignment="1"/>
    <xf numFmtId="0" fontId="6" fillId="0" borderId="0" xfId="0" applyFont="1" applyAlignment="1" applyProtection="1">
      <alignment vertical="center"/>
    </xf>
    <xf numFmtId="10" fontId="6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56" fillId="95" borderId="0" xfId="288" applyFill="1" applyBorder="1">
      <alignment vertical="center"/>
    </xf>
    <xf numFmtId="165" fontId="4" fillId="95" borderId="0" xfId="0" applyNumberFormat="1" applyFont="1" applyFill="1" applyBorder="1" applyAlignment="1">
      <alignment horizontal="right"/>
    </xf>
    <xf numFmtId="165" fontId="4" fillId="95" borderId="0" xfId="0" applyNumberFormat="1" applyFont="1" applyFill="1" applyBorder="1"/>
    <xf numFmtId="165" fontId="57" fillId="0" borderId="0" xfId="770" applyNumberFormat="1" applyFont="1"/>
    <xf numFmtId="0" fontId="57" fillId="0" borderId="0" xfId="0" applyFont="1"/>
    <xf numFmtId="0" fontId="57" fillId="0" borderId="0" xfId="0" applyFont="1" applyFill="1"/>
    <xf numFmtId="0" fontId="68" fillId="0" borderId="35" xfId="0" applyFont="1" applyBorder="1"/>
    <xf numFmtId="0" fontId="68" fillId="0" borderId="40" xfId="0" applyFont="1" applyBorder="1"/>
    <xf numFmtId="0" fontId="68" fillId="95" borderId="0" xfId="0" applyFont="1" applyFill="1" applyBorder="1"/>
    <xf numFmtId="0" fontId="69" fillId="95" borderId="0" xfId="0" applyFont="1" applyFill="1" applyBorder="1"/>
    <xf numFmtId="0" fontId="70" fillId="0" borderId="35" xfId="0" applyFont="1" applyFill="1" applyBorder="1"/>
    <xf numFmtId="0" fontId="70" fillId="0" borderId="35" xfId="0" applyFont="1" applyBorder="1"/>
    <xf numFmtId="0" fontId="70" fillId="0" borderId="40" xfId="0" applyFont="1" applyBorder="1"/>
    <xf numFmtId="0" fontId="70" fillId="95" borderId="0" xfId="0" applyFont="1" applyFill="1" applyBorder="1"/>
    <xf numFmtId="172" fontId="70" fillId="0" borderId="35" xfId="734" applyNumberFormat="1" applyFont="1" applyFill="1" applyBorder="1" applyAlignment="1">
      <alignment horizontal="right"/>
    </xf>
    <xf numFmtId="172" fontId="70" fillId="0" borderId="40" xfId="734" applyNumberFormat="1" applyFont="1" applyFill="1" applyBorder="1" applyAlignment="1">
      <alignment horizontal="right"/>
    </xf>
    <xf numFmtId="172" fontId="70" fillId="95" borderId="0" xfId="734" applyNumberFormat="1" applyFont="1" applyFill="1" applyBorder="1" applyAlignment="1">
      <alignment horizontal="right"/>
    </xf>
    <xf numFmtId="0" fontId="72" fillId="0" borderId="35" xfId="0" applyFont="1" applyFill="1" applyBorder="1"/>
    <xf numFmtId="0" fontId="72" fillId="95" borderId="0" xfId="0" applyFont="1" applyFill="1" applyBorder="1"/>
    <xf numFmtId="0" fontId="72" fillId="0" borderId="35" xfId="0" applyFont="1" applyBorder="1"/>
    <xf numFmtId="0" fontId="72" fillId="0" borderId="46" xfId="0" applyFont="1" applyBorder="1"/>
    <xf numFmtId="174" fontId="72" fillId="0" borderId="46" xfId="770" applyNumberFormat="1" applyFont="1" applyBorder="1"/>
    <xf numFmtId="174" fontId="72" fillId="0" borderId="47" xfId="770" applyNumberFormat="1" applyFont="1" applyBorder="1"/>
    <xf numFmtId="174" fontId="72" fillId="0" borderId="35" xfId="770" applyNumberFormat="1" applyFont="1" applyBorder="1"/>
    <xf numFmtId="174" fontId="72" fillId="0" borderId="40" xfId="770" applyNumberFormat="1" applyFont="1" applyBorder="1"/>
    <xf numFmtId="0" fontId="69" fillId="96" borderId="0" xfId="0" applyFont="1" applyFill="1" applyBorder="1"/>
    <xf numFmtId="0" fontId="69" fillId="96" borderId="41" xfId="0" applyFont="1" applyFill="1" applyBorder="1"/>
    <xf numFmtId="0" fontId="70" fillId="0" borderId="35" xfId="320" applyFont="1" applyFill="1" applyBorder="1"/>
    <xf numFmtId="0" fontId="70" fillId="95" borderId="0" xfId="320" applyFont="1" applyFill="1" applyBorder="1" applyAlignment="1"/>
    <xf numFmtId="175" fontId="70" fillId="95" borderId="0" xfId="320" applyNumberFormat="1" applyFont="1" applyFill="1" applyBorder="1"/>
    <xf numFmtId="0" fontId="70" fillId="95" borderId="0" xfId="320" applyFont="1" applyFill="1" applyBorder="1"/>
    <xf numFmtId="14" fontId="70" fillId="95" borderId="0" xfId="0" applyNumberFormat="1" applyFont="1" applyFill="1" applyBorder="1"/>
    <xf numFmtId="3" fontId="70" fillId="95" borderId="0" xfId="320" applyNumberFormat="1" applyFont="1" applyFill="1" applyBorder="1" applyAlignment="1">
      <alignment horizontal="right"/>
    </xf>
    <xf numFmtId="0" fontId="70" fillId="0" borderId="50" xfId="0" applyFont="1" applyFill="1" applyBorder="1"/>
    <xf numFmtId="0" fontId="70" fillId="0" borderId="53" xfId="0" applyFont="1" applyFill="1" applyBorder="1"/>
    <xf numFmtId="9" fontId="71" fillId="95" borderId="0" xfId="746" applyFont="1" applyFill="1" applyBorder="1"/>
    <xf numFmtId="174" fontId="70" fillId="95" borderId="0" xfId="770" applyNumberFormat="1" applyFont="1" applyFill="1" applyBorder="1"/>
    <xf numFmtId="177" fontId="71" fillId="95" borderId="0" xfId="0" applyNumberFormat="1" applyFont="1" applyFill="1" applyBorder="1"/>
    <xf numFmtId="178" fontId="70" fillId="95" borderId="0" xfId="0" applyNumberFormat="1" applyFont="1" applyFill="1" applyBorder="1"/>
    <xf numFmtId="0" fontId="68" fillId="0" borderId="35" xfId="0" applyFont="1" applyFill="1" applyBorder="1"/>
    <xf numFmtId="0" fontId="73" fillId="0" borderId="35" xfId="0" applyFont="1" applyBorder="1"/>
    <xf numFmtId="180" fontId="73" fillId="0" borderId="35" xfId="0" applyNumberFormat="1" applyFont="1" applyBorder="1"/>
    <xf numFmtId="180" fontId="73" fillId="0" borderId="40" xfId="0" applyNumberFormat="1" applyFont="1" applyBorder="1"/>
    <xf numFmtId="0" fontId="68" fillId="0" borderId="0" xfId="0" applyFont="1" applyBorder="1"/>
    <xf numFmtId="0" fontId="7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9" fontId="57" fillId="0" borderId="0" xfId="0" applyNumberFormat="1" applyFont="1"/>
    <xf numFmtId="0" fontId="57" fillId="0" borderId="0" xfId="0" applyFont="1" applyAlignment="1" applyProtection="1">
      <alignment vertical="center"/>
    </xf>
    <xf numFmtId="0" fontId="66" fillId="0" borderId="0" xfId="0" applyFont="1" applyAlignment="1" applyProtection="1">
      <alignment horizontal="center" vertical="center"/>
    </xf>
    <xf numFmtId="0" fontId="67" fillId="0" borderId="0" xfId="0" applyFont="1" applyAlignment="1" applyProtection="1">
      <alignment vertical="center"/>
    </xf>
    <xf numFmtId="0" fontId="76" fillId="0" borderId="0" xfId="0" applyFont="1" applyAlignment="1" applyProtection="1">
      <alignment vertical="center"/>
    </xf>
    <xf numFmtId="165" fontId="66" fillId="0" borderId="59" xfId="770" applyNumberFormat="1" applyFont="1" applyBorder="1"/>
    <xf numFmtId="165" fontId="66" fillId="0" borderId="60" xfId="770" applyNumberFormat="1" applyFont="1" applyBorder="1"/>
    <xf numFmtId="200" fontId="77" fillId="0" borderId="61" xfId="770" applyNumberFormat="1" applyFont="1" applyBorder="1"/>
    <xf numFmtId="165" fontId="66" fillId="0" borderId="62" xfId="770" applyNumberFormat="1" applyFont="1" applyBorder="1"/>
    <xf numFmtId="165" fontId="66" fillId="0" borderId="0" xfId="770" applyNumberFormat="1" applyFont="1" applyBorder="1"/>
    <xf numFmtId="200" fontId="77" fillId="0" borderId="63" xfId="770" applyNumberFormat="1" applyFont="1" applyBorder="1"/>
    <xf numFmtId="165" fontId="66" fillId="0" borderId="64" xfId="770" applyNumberFormat="1" applyFont="1" applyBorder="1"/>
    <xf numFmtId="165" fontId="66" fillId="0" borderId="65" xfId="770" applyNumberFormat="1" applyFont="1" applyBorder="1"/>
    <xf numFmtId="200" fontId="77" fillId="0" borderId="66" xfId="770" applyNumberFormat="1" applyFont="1" applyBorder="1"/>
    <xf numFmtId="200" fontId="77" fillId="0" borderId="59" xfId="770" applyNumberFormat="1" applyFont="1" applyBorder="1"/>
    <xf numFmtId="200" fontId="77" fillId="0" borderId="60" xfId="770" applyNumberFormat="1" applyFont="1" applyBorder="1"/>
    <xf numFmtId="200" fontId="77" fillId="0" borderId="67" xfId="770" applyNumberFormat="1" applyFont="1" applyBorder="1"/>
    <xf numFmtId="165" fontId="67" fillId="0" borderId="68" xfId="770" applyNumberFormat="1" applyFont="1" applyBorder="1" applyAlignment="1">
      <alignment vertical="center" textRotation="90"/>
    </xf>
    <xf numFmtId="200" fontId="77" fillId="0" borderId="64" xfId="770" applyNumberFormat="1" applyFont="1" applyBorder="1" applyAlignment="1">
      <alignment horizontal="right"/>
    </xf>
    <xf numFmtId="200" fontId="77" fillId="0" borderId="65" xfId="770" applyNumberFormat="1" applyFont="1" applyBorder="1" applyAlignment="1">
      <alignment horizontal="right"/>
    </xf>
    <xf numFmtId="200" fontId="77" fillId="0" borderId="69" xfId="770" applyNumberFormat="1" applyFont="1" applyBorder="1" applyAlignment="1">
      <alignment horizontal="right"/>
    </xf>
    <xf numFmtId="165" fontId="57" fillId="0" borderId="0" xfId="770" applyNumberFormat="1" applyFont="1" applyBorder="1"/>
    <xf numFmtId="165" fontId="57" fillId="0" borderId="68" xfId="770" applyNumberFormat="1" applyFont="1" applyBorder="1"/>
    <xf numFmtId="165" fontId="57" fillId="0" borderId="65" xfId="770" applyNumberFormat="1" applyFont="1" applyBorder="1"/>
    <xf numFmtId="165" fontId="57" fillId="0" borderId="69" xfId="770" applyNumberFormat="1" applyFont="1" applyBorder="1"/>
    <xf numFmtId="200" fontId="66" fillId="0" borderId="70" xfId="770" applyNumberFormat="1" applyFont="1" applyBorder="1"/>
    <xf numFmtId="200" fontId="66" fillId="0" borderId="71" xfId="770" applyNumberFormat="1" applyFont="1" applyBorder="1"/>
    <xf numFmtId="200" fontId="66" fillId="0" borderId="72" xfId="770" applyNumberFormat="1" applyFont="1" applyBorder="1"/>
    <xf numFmtId="165" fontId="62" fillId="0" borderId="0" xfId="770" applyNumberFormat="1" applyFont="1" applyBorder="1"/>
    <xf numFmtId="165" fontId="10" fillId="0" borderId="68" xfId="770" applyNumberFormat="1" applyFont="1" applyBorder="1" applyAlignment="1">
      <alignment textRotation="90"/>
    </xf>
    <xf numFmtId="200" fontId="77" fillId="0" borderId="70" xfId="770" applyNumberFormat="1" applyFont="1" applyBorder="1"/>
    <xf numFmtId="200" fontId="77" fillId="0" borderId="71" xfId="770" applyNumberFormat="1" applyFont="1" applyBorder="1"/>
    <xf numFmtId="200" fontId="77" fillId="0" borderId="72" xfId="770" applyNumberFormat="1" applyFont="1" applyBorder="1"/>
    <xf numFmtId="165" fontId="62" fillId="0" borderId="59" xfId="770" applyNumberFormat="1" applyFont="1" applyBorder="1"/>
    <xf numFmtId="0" fontId="62" fillId="0" borderId="0" xfId="0" applyFont="1" applyFill="1" applyAlignment="1" applyProtection="1">
      <alignment vertical="center"/>
    </xf>
    <xf numFmtId="165" fontId="57" fillId="0" borderId="0" xfId="770" applyNumberFormat="1" applyFont="1" applyFill="1"/>
    <xf numFmtId="169" fontId="57" fillId="0" borderId="0" xfId="0" applyNumberFormat="1" applyFont="1" applyFill="1"/>
    <xf numFmtId="169" fontId="4" fillId="0" borderId="0" xfId="0" applyNumberFormat="1" applyFont="1" applyFill="1"/>
    <xf numFmtId="0" fontId="4" fillId="0" borderId="0" xfId="0" applyFont="1" applyFill="1"/>
    <xf numFmtId="165" fontId="4" fillId="0" borderId="0" xfId="770" applyNumberFormat="1" applyFont="1" applyFill="1"/>
    <xf numFmtId="165" fontId="55" fillId="0" borderId="0" xfId="770" applyNumberFormat="1" applyFont="1"/>
    <xf numFmtId="0" fontId="55" fillId="0" borderId="0" xfId="0" applyFont="1"/>
    <xf numFmtId="9" fontId="57" fillId="0" borderId="0" xfId="738" applyFont="1"/>
    <xf numFmtId="165" fontId="5" fillId="0" borderId="0" xfId="770" applyNumberFormat="1" applyFont="1"/>
    <xf numFmtId="0" fontId="5" fillId="0" borderId="0" xfId="0" applyFont="1"/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65" fontId="57" fillId="0" borderId="0" xfId="0" applyNumberFormat="1" applyFont="1"/>
    <xf numFmtId="165" fontId="3" fillId="0" borderId="0" xfId="0" applyNumberFormat="1" applyFont="1" applyAlignment="1" applyProtection="1">
      <alignment vertical="center"/>
    </xf>
    <xf numFmtId="0" fontId="69" fillId="98" borderId="0" xfId="0" applyFont="1" applyFill="1" applyBorder="1"/>
    <xf numFmtId="0" fontId="69" fillId="98" borderId="41" xfId="0" applyFont="1" applyFill="1" applyBorder="1"/>
    <xf numFmtId="9" fontId="3" fillId="0" borderId="0" xfId="738" applyFont="1" applyAlignment="1" applyProtection="1">
      <alignment vertical="center"/>
    </xf>
    <xf numFmtId="172" fontId="57" fillId="0" borderId="0" xfId="0" applyNumberFormat="1" applyFont="1"/>
    <xf numFmtId="171" fontId="57" fillId="0" borderId="0" xfId="0" applyNumberFormat="1" applyFont="1"/>
    <xf numFmtId="165" fontId="4" fillId="99" borderId="0" xfId="0" applyNumberFormat="1" applyFont="1" applyFill="1" applyBorder="1"/>
    <xf numFmtId="165" fontId="5" fillId="99" borderId="0" xfId="0" applyNumberFormat="1" applyFont="1" applyFill="1" applyBorder="1"/>
    <xf numFmtId="165" fontId="5" fillId="99" borderId="0" xfId="0" applyNumberFormat="1" applyFont="1" applyFill="1" applyBorder="1" applyAlignment="1">
      <alignment horizontal="center"/>
    </xf>
    <xf numFmtId="165" fontId="5" fillId="99" borderId="21" xfId="0" applyNumberFormat="1" applyFont="1" applyFill="1" applyBorder="1"/>
    <xf numFmtId="165" fontId="5" fillId="99" borderId="21" xfId="0" applyNumberFormat="1" applyFont="1" applyFill="1" applyBorder="1" applyAlignment="1">
      <alignment horizontal="center"/>
    </xf>
    <xf numFmtId="165" fontId="4" fillId="99" borderId="0" xfId="0" applyNumberFormat="1" applyFont="1" applyFill="1" applyBorder="1" applyAlignment="1">
      <alignment horizontal="right"/>
    </xf>
    <xf numFmtId="166" fontId="63" fillId="99" borderId="0" xfId="738" applyNumberFormat="1" applyFont="1" applyFill="1" applyBorder="1" applyAlignment="1">
      <alignment horizontal="right"/>
    </xf>
    <xf numFmtId="165" fontId="63" fillId="99" borderId="0" xfId="0" applyNumberFormat="1" applyFont="1" applyFill="1" applyBorder="1" applyAlignment="1">
      <alignment horizontal="right"/>
    </xf>
    <xf numFmtId="165" fontId="4" fillId="99" borderId="0" xfId="0" applyNumberFormat="1" applyFont="1" applyFill="1" applyBorder="1" applyAlignment="1">
      <alignment horizontal="left"/>
    </xf>
    <xf numFmtId="165" fontId="5" fillId="99" borderId="25" xfId="0" applyNumberFormat="1" applyFont="1" applyFill="1" applyBorder="1" applyAlignment="1">
      <alignment horizontal="centerContinuous"/>
    </xf>
    <xf numFmtId="165" fontId="4" fillId="99" borderId="26" xfId="0" applyNumberFormat="1" applyFont="1" applyFill="1" applyBorder="1" applyAlignment="1">
      <alignment horizontal="centerContinuous"/>
    </xf>
    <xf numFmtId="165" fontId="5" fillId="99" borderId="33" xfId="0" applyNumberFormat="1" applyFont="1" applyFill="1" applyBorder="1" applyAlignment="1">
      <alignment horizontal="center"/>
    </xf>
    <xf numFmtId="165" fontId="5" fillId="99" borderId="34" xfId="0" applyNumberFormat="1" applyFont="1" applyFill="1" applyBorder="1" applyAlignment="1">
      <alignment horizontal="center"/>
    </xf>
    <xf numFmtId="9" fontId="65" fillId="99" borderId="21" xfId="738" applyFont="1" applyFill="1" applyBorder="1" applyAlignment="1">
      <alignment horizontal="center"/>
    </xf>
    <xf numFmtId="165" fontId="5" fillId="99" borderId="35" xfId="0" applyNumberFormat="1" applyFont="1" applyFill="1" applyBorder="1" applyAlignment="1">
      <alignment horizontal="center"/>
    </xf>
    <xf numFmtId="0" fontId="56" fillId="100" borderId="0" xfId="288" applyFill="1" applyBorder="1">
      <alignment vertical="center"/>
    </xf>
    <xf numFmtId="0" fontId="3" fillId="100" borderId="0" xfId="0" applyFont="1" applyFill="1" applyBorder="1" applyAlignment="1" applyProtection="1">
      <alignment vertical="center"/>
    </xf>
    <xf numFmtId="0" fontId="62" fillId="101" borderId="0" xfId="0" applyFont="1" applyFill="1" applyAlignment="1" applyProtection="1">
      <alignment vertical="center"/>
    </xf>
    <xf numFmtId="165" fontId="61" fillId="101" borderId="0" xfId="0" applyNumberFormat="1" applyFont="1" applyFill="1"/>
    <xf numFmtId="165" fontId="62" fillId="101" borderId="0" xfId="0" applyNumberFormat="1" applyFont="1" applyFill="1" applyAlignment="1">
      <alignment horizontal="center"/>
    </xf>
    <xf numFmtId="165" fontId="62" fillId="101" borderId="0" xfId="0" applyNumberFormat="1" applyFont="1" applyFill="1"/>
    <xf numFmtId="165" fontId="56" fillId="101" borderId="0" xfId="0" applyNumberFormat="1" applyFont="1" applyFill="1"/>
    <xf numFmtId="0" fontId="56" fillId="101" borderId="0" xfId="288" applyFill="1" applyBorder="1">
      <alignment vertical="center"/>
    </xf>
    <xf numFmtId="0" fontId="5" fillId="99" borderId="0" xfId="0" applyNumberFormat="1" applyFont="1" applyFill="1" applyBorder="1" applyAlignment="1">
      <alignment horizontal="right"/>
    </xf>
    <xf numFmtId="0" fontId="5" fillId="99" borderId="0" xfId="0" applyNumberFormat="1" applyFont="1" applyFill="1" applyBorder="1"/>
    <xf numFmtId="165" fontId="4" fillId="99" borderId="21" xfId="0" applyNumberFormat="1" applyFont="1" applyFill="1" applyBorder="1"/>
    <xf numFmtId="165" fontId="4" fillId="99" borderId="21" xfId="0" applyNumberFormat="1" applyFont="1" applyFill="1" applyBorder="1" applyAlignment="1">
      <alignment horizontal="center"/>
    </xf>
    <xf numFmtId="169" fontId="65" fillId="99" borderId="21" xfId="0" applyNumberFormat="1" applyFont="1" applyFill="1" applyBorder="1"/>
    <xf numFmtId="165" fontId="9" fillId="99" borderId="21" xfId="0" applyNumberFormat="1" applyFont="1" applyFill="1" applyBorder="1" applyAlignment="1">
      <alignment horizontal="center"/>
    </xf>
    <xf numFmtId="168" fontId="9" fillId="99" borderId="21" xfId="0" applyNumberFormat="1" applyFont="1" applyFill="1" applyBorder="1"/>
    <xf numFmtId="165" fontId="65" fillId="99" borderId="21" xfId="0" applyNumberFormat="1" applyFont="1" applyFill="1" applyBorder="1"/>
    <xf numFmtId="0" fontId="4" fillId="99" borderId="0" xfId="738" applyNumberFormat="1" applyFont="1" applyFill="1" applyBorder="1"/>
    <xf numFmtId="171" fontId="66" fillId="99" borderId="21" xfId="0" applyNumberFormat="1" applyFont="1" applyFill="1" applyBorder="1" applyAlignment="1">
      <alignment horizontal="center"/>
    </xf>
    <xf numFmtId="171" fontId="67" fillId="99" borderId="21" xfId="0" applyNumberFormat="1" applyFont="1" applyFill="1" applyBorder="1" applyAlignment="1">
      <alignment horizontal="center"/>
    </xf>
    <xf numFmtId="165" fontId="4" fillId="99" borderId="0" xfId="0" applyNumberFormat="1" applyFont="1" applyFill="1" applyBorder="1" applyAlignment="1">
      <alignment horizontal="center"/>
    </xf>
    <xf numFmtId="165" fontId="65" fillId="99" borderId="0" xfId="0" applyNumberFormat="1" applyFont="1" applyFill="1" applyBorder="1"/>
    <xf numFmtId="202" fontId="4" fillId="99" borderId="0" xfId="738" applyNumberFormat="1" applyFont="1" applyFill="1" applyBorder="1"/>
    <xf numFmtId="0" fontId="4" fillId="99" borderId="0" xfId="0" applyNumberFormat="1" applyFont="1" applyFill="1" applyBorder="1"/>
    <xf numFmtId="165" fontId="4" fillId="99" borderId="0" xfId="738" applyNumberFormat="1" applyFont="1" applyFill="1" applyBorder="1"/>
    <xf numFmtId="165" fontId="67" fillId="99" borderId="0" xfId="0" applyNumberFormat="1" applyFont="1" applyFill="1" applyBorder="1"/>
    <xf numFmtId="165" fontId="67" fillId="99" borderId="0" xfId="0" applyNumberFormat="1" applyFont="1" applyFill="1" applyBorder="1" applyAlignment="1">
      <alignment horizontal="center"/>
    </xf>
    <xf numFmtId="0" fontId="67" fillId="99" borderId="0" xfId="0" applyNumberFormat="1" applyFont="1" applyFill="1" applyBorder="1"/>
    <xf numFmtId="0" fontId="67" fillId="99" borderId="0" xfId="0" applyNumberFormat="1" applyFont="1" applyFill="1" applyBorder="1" applyAlignment="1">
      <alignment horizontal="right"/>
    </xf>
    <xf numFmtId="165" fontId="66" fillId="99" borderId="21" xfId="0" applyNumberFormat="1" applyFont="1" applyFill="1" applyBorder="1" applyAlignment="1">
      <alignment horizontal="left" indent="1"/>
    </xf>
    <xf numFmtId="167" fontId="75" fillId="99" borderId="21" xfId="738" applyNumberFormat="1" applyFont="1" applyFill="1" applyBorder="1"/>
    <xf numFmtId="165" fontId="66" fillId="99" borderId="21" xfId="0" quotePrefix="1" applyNumberFormat="1" applyFont="1" applyFill="1" applyBorder="1" applyAlignment="1">
      <alignment horizontal="left" indent="1"/>
    </xf>
    <xf numFmtId="168" fontId="65" fillId="99" borderId="21" xfId="0" applyNumberFormat="1" applyFont="1" applyFill="1" applyBorder="1"/>
    <xf numFmtId="165" fontId="66" fillId="99" borderId="0" xfId="0" quotePrefix="1" applyNumberFormat="1" applyFont="1" applyFill="1" applyBorder="1" applyAlignment="1">
      <alignment horizontal="left" indent="1"/>
    </xf>
    <xf numFmtId="171" fontId="66" fillId="99" borderId="0" xfId="0" applyNumberFormat="1" applyFont="1" applyFill="1" applyBorder="1" applyAlignment="1">
      <alignment horizontal="center"/>
    </xf>
    <xf numFmtId="168" fontId="65" fillId="99" borderId="0" xfId="0" applyNumberFormat="1" applyFont="1" applyFill="1" applyBorder="1"/>
    <xf numFmtId="169" fontId="65" fillId="99" borderId="0" xfId="0" applyNumberFormat="1" applyFont="1" applyFill="1" applyBorder="1"/>
    <xf numFmtId="171" fontId="5" fillId="99" borderId="21" xfId="0" applyNumberFormat="1" applyFont="1" applyFill="1" applyBorder="1" applyAlignment="1">
      <alignment horizontal="center"/>
    </xf>
    <xf numFmtId="165" fontId="67" fillId="99" borderId="0" xfId="0" quotePrefix="1" applyNumberFormat="1" applyFont="1" applyFill="1" applyBorder="1" applyAlignment="1">
      <alignment horizontal="left" indent="1"/>
    </xf>
    <xf numFmtId="171" fontId="67" fillId="99" borderId="0" xfId="0" applyNumberFormat="1" applyFont="1" applyFill="1" applyBorder="1" applyAlignment="1">
      <alignment horizontal="center"/>
    </xf>
    <xf numFmtId="165" fontId="64" fillId="99" borderId="0" xfId="0" applyNumberFormat="1" applyFont="1" applyFill="1" applyBorder="1"/>
    <xf numFmtId="165" fontId="64" fillId="99" borderId="21" xfId="0" applyNumberFormat="1" applyFont="1" applyFill="1" applyBorder="1"/>
    <xf numFmtId="0" fontId="3" fillId="101" borderId="0" xfId="0" applyFont="1" applyFill="1" applyAlignment="1" applyProtection="1">
      <alignment vertical="center"/>
    </xf>
    <xf numFmtId="165" fontId="57" fillId="101" borderId="0" xfId="770" applyNumberFormat="1" applyFont="1" applyFill="1"/>
    <xf numFmtId="0" fontId="57" fillId="101" borderId="0" xfId="0" applyFont="1" applyFill="1"/>
    <xf numFmtId="165" fontId="67" fillId="99" borderId="21" xfId="0" quotePrefix="1" applyNumberFormat="1" applyFont="1" applyFill="1" applyBorder="1" applyAlignment="1">
      <alignment horizontal="left" indent="1"/>
    </xf>
    <xf numFmtId="165" fontId="55" fillId="99" borderId="21" xfId="0" applyNumberFormat="1" applyFont="1" applyFill="1" applyBorder="1"/>
    <xf numFmtId="165" fontId="55" fillId="99" borderId="0" xfId="0" applyNumberFormat="1" applyFont="1" applyFill="1" applyBorder="1"/>
    <xf numFmtId="165" fontId="4" fillId="99" borderId="21" xfId="0" quotePrefix="1" applyNumberFormat="1" applyFont="1" applyFill="1" applyBorder="1" applyAlignment="1">
      <alignment horizontal="left" indent="1"/>
    </xf>
    <xf numFmtId="173" fontId="65" fillId="99" borderId="0" xfId="770" applyNumberFormat="1" applyFont="1" applyFill="1" applyBorder="1"/>
    <xf numFmtId="173" fontId="5" fillId="99" borderId="0" xfId="770" applyNumberFormat="1" applyFont="1" applyFill="1" applyBorder="1"/>
    <xf numFmtId="165" fontId="67" fillId="99" borderId="21" xfId="0" quotePrefix="1" applyNumberFormat="1" applyFont="1" applyFill="1" applyBorder="1" applyAlignment="1"/>
    <xf numFmtId="9" fontId="65" fillId="99" borderId="0" xfId="738" applyFont="1" applyFill="1" applyBorder="1"/>
    <xf numFmtId="167" fontId="65" fillId="99" borderId="21" xfId="738" applyNumberFormat="1" applyFont="1" applyFill="1" applyBorder="1" applyAlignment="1">
      <alignment horizontal="right"/>
    </xf>
    <xf numFmtId="201" fontId="5" fillId="99" borderId="0" xfId="738" applyNumberFormat="1" applyFont="1" applyFill="1" applyBorder="1"/>
    <xf numFmtId="168" fontId="65" fillId="99" borderId="21" xfId="0" applyNumberFormat="1" applyFont="1" applyFill="1" applyBorder="1" applyAlignment="1">
      <alignment horizontal="right"/>
    </xf>
    <xf numFmtId="167" fontId="4" fillId="99" borderId="0" xfId="738" applyNumberFormat="1" applyFont="1" applyFill="1" applyBorder="1"/>
    <xf numFmtId="203" fontId="4" fillId="99" borderId="0" xfId="0" applyNumberFormat="1" applyFont="1" applyFill="1" applyBorder="1"/>
    <xf numFmtId="165" fontId="67" fillId="99" borderId="21" xfId="0" quotePrefix="1" applyNumberFormat="1" applyFont="1" applyFill="1" applyBorder="1" applyAlignment="1">
      <alignment horizontal="right" vertical="center"/>
    </xf>
    <xf numFmtId="165" fontId="64" fillId="99" borderId="0" xfId="0" applyNumberFormat="1" applyFont="1" applyFill="1" applyBorder="1" applyAlignment="1">
      <alignment horizontal="right" vertical="center"/>
    </xf>
    <xf numFmtId="169" fontId="5" fillId="99" borderId="0" xfId="0" applyNumberFormat="1" applyFont="1" applyFill="1" applyBorder="1"/>
    <xf numFmtId="165" fontId="64" fillId="99" borderId="0" xfId="0" applyNumberFormat="1" applyFont="1" applyFill="1" applyBorder="1" applyAlignment="1">
      <alignment horizontal="right"/>
    </xf>
    <xf numFmtId="165" fontId="67" fillId="99" borderId="0" xfId="0" applyNumberFormat="1" applyFont="1" applyFill="1" applyBorder="1" applyAlignment="1">
      <alignment horizontal="left"/>
    </xf>
    <xf numFmtId="167" fontId="8" fillId="99" borderId="21" xfId="738" applyNumberFormat="1" applyFont="1" applyFill="1" applyBorder="1"/>
    <xf numFmtId="170" fontId="61" fillId="101" borderId="60" xfId="304" applyFont="1" applyFill="1" applyBorder="1" applyAlignment="1">
      <alignment vertical="center"/>
    </xf>
    <xf numFmtId="170" fontId="56" fillId="101" borderId="60" xfId="304" applyFont="1" applyFill="1" applyBorder="1" applyAlignment="1">
      <alignment vertical="center"/>
    </xf>
    <xf numFmtId="165" fontId="66" fillId="99" borderId="0" xfId="770" applyNumberFormat="1" applyFont="1" applyFill="1" applyBorder="1"/>
    <xf numFmtId="165" fontId="66" fillId="102" borderId="0" xfId="770" applyNumberFormat="1" applyFont="1" applyFill="1" applyBorder="1"/>
    <xf numFmtId="165" fontId="67" fillId="99" borderId="27" xfId="0" applyNumberFormat="1" applyFont="1" applyFill="1" applyBorder="1" applyAlignment="1">
      <alignment horizontal="centerContinuous"/>
    </xf>
    <xf numFmtId="165" fontId="66" fillId="99" borderId="28" xfId="0" applyNumberFormat="1" applyFont="1" applyFill="1" applyBorder="1" applyAlignment="1">
      <alignment horizontal="centerContinuous"/>
    </xf>
    <xf numFmtId="171" fontId="65" fillId="99" borderId="21" xfId="0" applyNumberFormat="1" applyFont="1" applyFill="1" applyBorder="1" applyAlignment="1">
      <alignment horizontal="right"/>
    </xf>
    <xf numFmtId="165" fontId="66" fillId="99" borderId="21" xfId="0" applyNumberFormat="1" applyFont="1" applyFill="1" applyBorder="1" applyAlignment="1">
      <alignment horizontal="center"/>
    </xf>
    <xf numFmtId="165" fontId="66" fillId="99" borderId="21" xfId="0" quotePrefix="1" applyNumberFormat="1" applyFont="1" applyFill="1" applyBorder="1" applyAlignment="1">
      <alignment horizontal="center"/>
    </xf>
    <xf numFmtId="165" fontId="5" fillId="99" borderId="74" xfId="0" applyNumberFormat="1" applyFont="1" applyFill="1" applyBorder="1"/>
    <xf numFmtId="165" fontId="4" fillId="99" borderId="73" xfId="0" applyNumberFormat="1" applyFont="1" applyFill="1" applyBorder="1"/>
    <xf numFmtId="165" fontId="5" fillId="99" borderId="38" xfId="0" applyNumberFormat="1" applyFont="1" applyFill="1" applyBorder="1" applyAlignment="1">
      <alignment horizontal="center"/>
    </xf>
    <xf numFmtId="165" fontId="5" fillId="99" borderId="39" xfId="0" applyNumberFormat="1" applyFont="1" applyFill="1" applyBorder="1" applyAlignment="1">
      <alignment horizontal="center"/>
    </xf>
    <xf numFmtId="165" fontId="4" fillId="99" borderId="21" xfId="0" applyNumberFormat="1" applyFont="1" applyFill="1" applyBorder="1" applyAlignment="1">
      <alignment horizontal="left" indent="1"/>
    </xf>
    <xf numFmtId="1" fontId="65" fillId="99" borderId="21" xfId="0" applyNumberFormat="1" applyFont="1" applyFill="1" applyBorder="1" applyAlignment="1">
      <alignment horizontal="left" indent="4"/>
    </xf>
    <xf numFmtId="171" fontId="4" fillId="99" borderId="21" xfId="0" applyNumberFormat="1" applyFont="1" applyFill="1" applyBorder="1" applyAlignment="1">
      <alignment horizontal="left" indent="4"/>
    </xf>
    <xf numFmtId="171" fontId="65" fillId="99" borderId="21" xfId="0" applyNumberFormat="1" applyFont="1" applyFill="1" applyBorder="1" applyAlignment="1">
      <alignment horizontal="right" indent="1"/>
    </xf>
    <xf numFmtId="172" fontId="56" fillId="101" borderId="0" xfId="288" applyNumberFormat="1" applyFill="1" applyBorder="1">
      <alignment vertical="center"/>
    </xf>
    <xf numFmtId="0" fontId="70" fillId="99" borderId="35" xfId="0" applyFont="1" applyFill="1" applyBorder="1"/>
    <xf numFmtId="3" fontId="65" fillId="99" borderId="21" xfId="0" applyNumberFormat="1" applyFont="1" applyFill="1" applyBorder="1" applyAlignment="1">
      <alignment horizontal="center"/>
    </xf>
    <xf numFmtId="9" fontId="70" fillId="99" borderId="35" xfId="0" applyNumberFormat="1" applyFont="1" applyFill="1" applyBorder="1"/>
    <xf numFmtId="172" fontId="70" fillId="99" borderId="35" xfId="734" applyNumberFormat="1" applyFont="1" applyFill="1" applyBorder="1" applyAlignment="1">
      <alignment horizontal="right"/>
    </xf>
    <xf numFmtId="0" fontId="70" fillId="99" borderId="35" xfId="0" applyFont="1" applyFill="1" applyBorder="1" applyAlignment="1">
      <alignment horizontal="right"/>
    </xf>
    <xf numFmtId="14" fontId="65" fillId="99" borderId="21" xfId="0" applyNumberFormat="1" applyFont="1" applyFill="1" applyBorder="1" applyAlignment="1">
      <alignment horizontal="center"/>
    </xf>
    <xf numFmtId="14" fontId="70" fillId="99" borderId="35" xfId="0" applyNumberFormat="1" applyFont="1" applyFill="1" applyBorder="1"/>
    <xf numFmtId="0" fontId="70" fillId="99" borderId="35" xfId="320" applyFont="1" applyFill="1" applyBorder="1"/>
    <xf numFmtId="173" fontId="70" fillId="99" borderId="35" xfId="770" applyNumberFormat="1" applyFont="1" applyFill="1" applyBorder="1"/>
    <xf numFmtId="173" fontId="70" fillId="99" borderId="42" xfId="770" applyNumberFormat="1" applyFont="1" applyFill="1" applyBorder="1"/>
    <xf numFmtId="0" fontId="70" fillId="99" borderId="36" xfId="320" applyFont="1" applyFill="1" applyBorder="1"/>
    <xf numFmtId="14" fontId="70" fillId="99" borderId="36" xfId="0" applyNumberFormat="1" applyFont="1" applyFill="1" applyBorder="1"/>
    <xf numFmtId="14" fontId="70" fillId="99" borderId="43" xfId="0" applyNumberFormat="1" applyFont="1" applyFill="1" applyBorder="1"/>
    <xf numFmtId="0" fontId="72" fillId="99" borderId="44" xfId="0" applyFont="1" applyFill="1" applyBorder="1"/>
    <xf numFmtId="174" fontId="72" fillId="99" borderId="44" xfId="770" applyNumberFormat="1" applyFont="1" applyFill="1" applyBorder="1"/>
    <xf numFmtId="174" fontId="72" fillId="99" borderId="45" xfId="770" applyNumberFormat="1" applyFont="1" applyFill="1" applyBorder="1"/>
    <xf numFmtId="0" fontId="70" fillId="99" borderId="35" xfId="320" applyFont="1" applyFill="1" applyBorder="1" applyAlignment="1"/>
    <xf numFmtId="0" fontId="70" fillId="99" borderId="42" xfId="320" applyFont="1" applyFill="1" applyBorder="1" applyAlignment="1"/>
    <xf numFmtId="14" fontId="70" fillId="99" borderId="42" xfId="0" applyNumberFormat="1" applyFont="1" applyFill="1" applyBorder="1"/>
    <xf numFmtId="3" fontId="70" fillId="99" borderId="35" xfId="320" applyNumberFormat="1" applyFont="1" applyFill="1" applyBorder="1" applyAlignment="1">
      <alignment horizontal="right"/>
    </xf>
    <xf numFmtId="3" fontId="70" fillId="99" borderId="42" xfId="320" applyNumberFormat="1" applyFont="1" applyFill="1" applyBorder="1" applyAlignment="1">
      <alignment horizontal="right"/>
    </xf>
    <xf numFmtId="0" fontId="70" fillId="99" borderId="36" xfId="0" applyFont="1" applyFill="1" applyBorder="1"/>
    <xf numFmtId="0" fontId="70" fillId="99" borderId="43" xfId="0" applyFont="1" applyFill="1" applyBorder="1"/>
    <xf numFmtId="0" fontId="71" fillId="99" borderId="48" xfId="0" applyFont="1" applyFill="1" applyBorder="1"/>
    <xf numFmtId="0" fontId="71" fillId="99" borderId="49" xfId="0" applyFont="1" applyFill="1" applyBorder="1"/>
    <xf numFmtId="0" fontId="71" fillId="99" borderId="35" xfId="0" applyFont="1" applyFill="1" applyBorder="1"/>
    <xf numFmtId="0" fontId="71" fillId="99" borderId="42" xfId="0" applyFont="1" applyFill="1" applyBorder="1"/>
    <xf numFmtId="0" fontId="71" fillId="99" borderId="51" xfId="0" applyFont="1" applyFill="1" applyBorder="1"/>
    <xf numFmtId="0" fontId="71" fillId="99" borderId="52" xfId="0" applyFont="1" applyFill="1" applyBorder="1"/>
    <xf numFmtId="0" fontId="71" fillId="99" borderId="0" xfId="0" applyFont="1" applyFill="1" applyBorder="1"/>
    <xf numFmtId="0" fontId="71" fillId="99" borderId="31" xfId="0" applyFont="1" applyFill="1" applyBorder="1"/>
    <xf numFmtId="0" fontId="70" fillId="99" borderId="48" xfId="0" applyFont="1" applyFill="1" applyBorder="1"/>
    <xf numFmtId="9" fontId="70" fillId="99" borderId="48" xfId="746" applyFont="1" applyFill="1" applyBorder="1"/>
    <xf numFmtId="9" fontId="70" fillId="99" borderId="49" xfId="746" applyFont="1" applyFill="1" applyBorder="1"/>
    <xf numFmtId="9" fontId="70" fillId="99" borderId="35" xfId="746" applyFont="1" applyFill="1" applyBorder="1"/>
    <xf numFmtId="9" fontId="70" fillId="99" borderId="42" xfId="746" applyFont="1" applyFill="1" applyBorder="1"/>
    <xf numFmtId="0" fontId="70" fillId="99" borderId="51" xfId="0" applyFont="1" applyFill="1" applyBorder="1"/>
    <xf numFmtId="9" fontId="70" fillId="99" borderId="51" xfId="746" applyFont="1" applyFill="1" applyBorder="1"/>
    <xf numFmtId="9" fontId="70" fillId="99" borderId="52" xfId="746" applyFont="1" applyFill="1" applyBorder="1"/>
    <xf numFmtId="0" fontId="72" fillId="99" borderId="46" xfId="0" applyFont="1" applyFill="1" applyBorder="1"/>
    <xf numFmtId="9" fontId="72" fillId="99" borderId="46" xfId="746" applyFont="1" applyFill="1" applyBorder="1"/>
    <xf numFmtId="9" fontId="72" fillId="99" borderId="54" xfId="746" applyFont="1" applyFill="1" applyBorder="1"/>
    <xf numFmtId="176" fontId="70" fillId="99" borderId="35" xfId="770" applyNumberFormat="1" applyFont="1" applyFill="1" applyBorder="1"/>
    <xf numFmtId="176" fontId="70" fillId="99" borderId="42" xfId="770" applyNumberFormat="1" applyFont="1" applyFill="1" applyBorder="1"/>
    <xf numFmtId="177" fontId="71" fillId="99" borderId="35" xfId="0" applyNumberFormat="1" applyFont="1" applyFill="1" applyBorder="1"/>
    <xf numFmtId="177" fontId="71" fillId="99" borderId="42" xfId="0" applyNumberFormat="1" applyFont="1" applyFill="1" applyBorder="1"/>
    <xf numFmtId="172" fontId="70" fillId="99" borderId="35" xfId="0" applyNumberFormat="1" applyFont="1" applyFill="1" applyBorder="1"/>
    <xf numFmtId="172" fontId="70" fillId="99" borderId="42" xfId="0" applyNumberFormat="1" applyFont="1" applyFill="1" applyBorder="1"/>
    <xf numFmtId="179" fontId="72" fillId="99" borderId="44" xfId="770" applyNumberFormat="1" applyFont="1" applyFill="1" applyBorder="1"/>
    <xf numFmtId="179" fontId="72" fillId="99" borderId="45" xfId="770" applyNumberFormat="1" applyFont="1" applyFill="1" applyBorder="1"/>
    <xf numFmtId="0" fontId="0" fillId="0" borderId="0" xfId="0" applyAlignment="1"/>
    <xf numFmtId="165" fontId="4" fillId="99" borderId="29" xfId="0" applyNumberFormat="1" applyFont="1" applyFill="1" applyBorder="1" applyAlignment="1">
      <alignment horizontal="center"/>
    </xf>
    <xf numFmtId="165" fontId="4" fillId="99" borderId="30" xfId="0" applyNumberFormat="1" applyFont="1" applyFill="1" applyBorder="1" applyAlignment="1">
      <alignment horizontal="center"/>
    </xf>
    <xf numFmtId="168" fontId="4" fillId="99" borderId="21" xfId="0" applyNumberFormat="1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quotePrefix="1" applyFont="1" applyAlignment="1">
      <alignment horizontal="left" indent="1"/>
    </xf>
    <xf numFmtId="0" fontId="79" fillId="0" borderId="0" xfId="0" applyFont="1"/>
    <xf numFmtId="167" fontId="57" fillId="0" borderId="0" xfId="738" applyNumberFormat="1" applyFont="1"/>
    <xf numFmtId="165" fontId="80" fillId="101" borderId="0" xfId="0" applyNumberFormat="1" applyFont="1" applyFill="1"/>
    <xf numFmtId="165" fontId="78" fillId="101" borderId="0" xfId="0" applyNumberFormat="1" applyFont="1" applyFill="1" applyAlignment="1">
      <alignment vertical="center"/>
    </xf>
    <xf numFmtId="0" fontId="81" fillId="101" borderId="0" xfId="0" applyFont="1" applyFill="1" applyAlignment="1">
      <alignment vertical="center"/>
    </xf>
    <xf numFmtId="0" fontId="82" fillId="101" borderId="0" xfId="0" applyFont="1" applyFill="1"/>
    <xf numFmtId="173" fontId="56" fillId="101" borderId="0" xfId="770" applyNumberFormat="1" applyFont="1" applyFill="1"/>
    <xf numFmtId="173" fontId="62" fillId="101" borderId="0" xfId="770" applyNumberFormat="1" applyFont="1" applyFill="1"/>
    <xf numFmtId="173" fontId="62" fillId="101" borderId="0" xfId="770" applyNumberFormat="1" applyFont="1" applyFill="1" applyAlignment="1">
      <alignment horizontal="center"/>
    </xf>
    <xf numFmtId="173" fontId="62" fillId="101" borderId="0" xfId="770" applyNumberFormat="1" applyFont="1" applyFill="1" applyAlignment="1" applyProtection="1">
      <alignment vertical="center"/>
    </xf>
    <xf numFmtId="165" fontId="66" fillId="99" borderId="21" xfId="0" quotePrefix="1" applyNumberFormat="1" applyFont="1" applyFill="1" applyBorder="1" applyAlignment="1">
      <alignment horizontal="left" indent="2"/>
    </xf>
    <xf numFmtId="165" fontId="57" fillId="99" borderId="21" xfId="0" applyNumberFormat="1" applyFont="1" applyFill="1" applyBorder="1"/>
    <xf numFmtId="165" fontId="66" fillId="99" borderId="21" xfId="0" quotePrefix="1" applyNumberFormat="1" applyFont="1" applyFill="1" applyBorder="1" applyAlignment="1">
      <alignment horizontal="left" indent="3"/>
    </xf>
    <xf numFmtId="165" fontId="66" fillId="99" borderId="21" xfId="0" quotePrefix="1" applyNumberFormat="1" applyFont="1" applyFill="1" applyBorder="1" applyAlignment="1">
      <alignment horizontal="left" indent="4"/>
    </xf>
    <xf numFmtId="165" fontId="67" fillId="99" borderId="21" xfId="0" applyNumberFormat="1" applyFont="1" applyFill="1" applyBorder="1" applyAlignment="1">
      <alignment horizontal="left" indent="1"/>
    </xf>
    <xf numFmtId="165" fontId="66" fillId="99" borderId="21" xfId="0" applyNumberFormat="1" applyFont="1" applyFill="1" applyBorder="1" applyAlignment="1">
      <alignment horizontal="left" indent="2"/>
    </xf>
    <xf numFmtId="165" fontId="5" fillId="103" borderId="21" xfId="0" applyNumberFormat="1" applyFont="1" applyFill="1" applyBorder="1" applyAlignment="1">
      <alignment horizontal="center"/>
    </xf>
    <xf numFmtId="165" fontId="9" fillId="103" borderId="21" xfId="0" applyNumberFormat="1" applyFont="1" applyFill="1" applyBorder="1" applyAlignment="1">
      <alignment horizontal="center"/>
    </xf>
    <xf numFmtId="165" fontId="5" fillId="105" borderId="21" xfId="0" applyNumberFormat="1" applyFont="1" applyFill="1" applyBorder="1" applyAlignment="1">
      <alignment horizontal="center"/>
    </xf>
    <xf numFmtId="171" fontId="67" fillId="105" borderId="21" xfId="0" applyNumberFormat="1" applyFont="1" applyFill="1" applyBorder="1" applyAlignment="1">
      <alignment horizontal="center"/>
    </xf>
    <xf numFmtId="165" fontId="67" fillId="105" borderId="21" xfId="0" quotePrefix="1" applyNumberFormat="1" applyFont="1" applyFill="1" applyBorder="1" applyAlignment="1">
      <alignment horizontal="center"/>
    </xf>
    <xf numFmtId="165" fontId="67" fillId="99" borderId="0" xfId="0" quotePrefix="1" applyNumberFormat="1" applyFont="1" applyFill="1" applyBorder="1" applyAlignment="1">
      <alignment horizontal="right" vertical="center"/>
    </xf>
    <xf numFmtId="165" fontId="66" fillId="99" borderId="0" xfId="0" applyNumberFormat="1" applyFont="1" applyFill="1" applyBorder="1"/>
    <xf numFmtId="165" fontId="76" fillId="99" borderId="0" xfId="0" applyNumberFormat="1" applyFont="1" applyFill="1" applyBorder="1"/>
    <xf numFmtId="165" fontId="4" fillId="100" borderId="0" xfId="0" applyNumberFormat="1" applyFont="1" applyFill="1" applyBorder="1"/>
    <xf numFmtId="165" fontId="5" fillId="100" borderId="0" xfId="0" applyNumberFormat="1" applyFont="1" applyFill="1" applyBorder="1"/>
    <xf numFmtId="165" fontId="61" fillId="100" borderId="0" xfId="0" applyNumberFormat="1" applyFont="1" applyFill="1" applyBorder="1"/>
    <xf numFmtId="165" fontId="66" fillId="99" borderId="0" xfId="0" applyNumberFormat="1" applyFont="1" applyFill="1" applyBorder="1" applyAlignment="1">
      <alignment horizontal="center"/>
    </xf>
    <xf numFmtId="0" fontId="66" fillId="99" borderId="0" xfId="0" applyNumberFormat="1" applyFont="1" applyFill="1" applyBorder="1"/>
    <xf numFmtId="0" fontId="66" fillId="99" borderId="0" xfId="0" applyNumberFormat="1" applyFont="1" applyFill="1" applyBorder="1" applyAlignment="1">
      <alignment horizontal="right"/>
    </xf>
    <xf numFmtId="165" fontId="5" fillId="99" borderId="21" xfId="0" applyNumberFormat="1" applyFont="1" applyFill="1" applyBorder="1" applyAlignment="1">
      <alignment horizontal="left" indent="1"/>
    </xf>
    <xf numFmtId="168" fontId="65" fillId="99" borderId="0" xfId="0" applyNumberFormat="1" applyFont="1" applyFill="1" applyBorder="1" applyAlignment="1">
      <alignment horizontal="right"/>
    </xf>
    <xf numFmtId="171" fontId="66" fillId="99" borderId="75" xfId="0" applyNumberFormat="1" applyFont="1" applyFill="1" applyBorder="1" applyAlignment="1">
      <alignment horizontal="center"/>
    </xf>
    <xf numFmtId="168" fontId="65" fillId="99" borderId="75" xfId="0" applyNumberFormat="1" applyFont="1" applyFill="1" applyBorder="1" applyAlignment="1">
      <alignment horizontal="right"/>
    </xf>
    <xf numFmtId="168" fontId="65" fillId="99" borderId="76" xfId="0" applyNumberFormat="1" applyFont="1" applyFill="1" applyBorder="1" applyAlignment="1">
      <alignment horizontal="right"/>
    </xf>
    <xf numFmtId="165" fontId="65" fillId="99" borderId="21" xfId="800">
      <alignment horizontal="center"/>
    </xf>
    <xf numFmtId="165" fontId="65" fillId="99" borderId="21" xfId="800">
      <alignment horizontal="center"/>
    </xf>
    <xf numFmtId="165" fontId="65" fillId="99" borderId="21" xfId="802">
      <alignment horizontal="right"/>
    </xf>
    <xf numFmtId="167" fontId="9" fillId="99" borderId="35" xfId="805">
      <alignment horizontal="right"/>
    </xf>
    <xf numFmtId="165" fontId="67" fillId="106" borderId="35" xfId="806">
      <alignment horizontal="right"/>
    </xf>
    <xf numFmtId="165" fontId="67" fillId="99" borderId="21" xfId="807"/>
    <xf numFmtId="167" fontId="9" fillId="103" borderId="21" xfId="808"/>
    <xf numFmtId="165" fontId="4" fillId="99" borderId="21" xfId="809"/>
    <xf numFmtId="165" fontId="64" fillId="105" borderId="21" xfId="810"/>
    <xf numFmtId="167" fontId="65" fillId="99" borderId="21" xfId="811" applyFont="1"/>
    <xf numFmtId="167" fontId="65" fillId="99" borderId="21" xfId="811" applyFont="1" applyAlignment="1">
      <alignment horizontal="center"/>
    </xf>
    <xf numFmtId="167" fontId="75" fillId="99" borderId="21" xfId="811" applyFont="1"/>
    <xf numFmtId="168" fontId="65" fillId="99" borderId="21" xfId="802" applyNumberFormat="1">
      <alignment horizontal="right"/>
    </xf>
    <xf numFmtId="169" fontId="65" fillId="99" borderId="21" xfId="802" applyNumberFormat="1">
      <alignment horizontal="right"/>
    </xf>
    <xf numFmtId="199" fontId="65" fillId="99" borderId="21" xfId="802" applyNumberFormat="1">
      <alignment horizontal="right"/>
    </xf>
    <xf numFmtId="165" fontId="65" fillId="99" borderId="21" xfId="802" applyNumberFormat="1">
      <alignment horizontal="right"/>
    </xf>
    <xf numFmtId="169" fontId="67" fillId="99" borderId="21" xfId="807" applyNumberFormat="1"/>
    <xf numFmtId="169" fontId="67" fillId="106" borderId="35" xfId="806" applyNumberFormat="1">
      <alignment horizontal="right"/>
    </xf>
    <xf numFmtId="165" fontId="64" fillId="99" borderId="21" xfId="812" applyFont="1"/>
    <xf numFmtId="165" fontId="67" fillId="106" borderId="35" xfId="806" quotePrefix="1">
      <alignment horizontal="right"/>
    </xf>
    <xf numFmtId="9" fontId="65" fillId="99" borderId="21" xfId="811" applyNumberFormat="1" applyFont="1"/>
    <xf numFmtId="199" fontId="4" fillId="99" borderId="21" xfId="809" applyNumberFormat="1"/>
    <xf numFmtId="165" fontId="67" fillId="99" borderId="21" xfId="807" quotePrefix="1"/>
    <xf numFmtId="165" fontId="5" fillId="99" borderId="21" xfId="807" applyFont="1" applyAlignment="1">
      <alignment horizontal="center"/>
    </xf>
    <xf numFmtId="165" fontId="64" fillId="99" borderId="21" xfId="812"/>
    <xf numFmtId="9" fontId="67" fillId="97" borderId="0" xfId="813">
      <alignment horizontal="right" vertical="center"/>
    </xf>
    <xf numFmtId="165" fontId="67" fillId="97" borderId="21" xfId="814" quotePrefix="1"/>
    <xf numFmtId="167" fontId="75" fillId="99" borderId="21" xfId="811"/>
    <xf numFmtId="167" fontId="87" fillId="99" borderId="21" xfId="815"/>
    <xf numFmtId="165" fontId="67" fillId="105" borderId="21" xfId="0" quotePrefix="1" applyNumberFormat="1" applyFont="1" applyFill="1" applyBorder="1" applyAlignment="1">
      <alignment horizontal="left" indent="1"/>
    </xf>
    <xf numFmtId="165" fontId="5" fillId="99" borderId="21" xfId="0" quotePrefix="1" applyNumberFormat="1" applyFont="1" applyFill="1" applyBorder="1" applyAlignment="1">
      <alignment horizontal="left" indent="2"/>
    </xf>
    <xf numFmtId="165" fontId="4" fillId="99" borderId="0" xfId="0" applyNumberFormat="1" applyFont="1" applyFill="1" applyBorder="1" applyAlignment="1">
      <alignment horizontal="left" indent="1"/>
    </xf>
    <xf numFmtId="171" fontId="67" fillId="104" borderId="21" xfId="0" applyNumberFormat="1" applyFont="1" applyFill="1" applyBorder="1" applyAlignment="1">
      <alignment horizontal="center"/>
    </xf>
    <xf numFmtId="165" fontId="67" fillId="105" borderId="21" xfId="0" applyNumberFormat="1" applyFont="1" applyFill="1" applyBorder="1" applyAlignment="1">
      <alignment horizontal="left" indent="1"/>
    </xf>
    <xf numFmtId="165" fontId="67" fillId="99" borderId="0" xfId="0" applyNumberFormat="1" applyFont="1" applyFill="1" applyBorder="1" applyAlignment="1">
      <alignment horizontal="left" indent="1"/>
    </xf>
    <xf numFmtId="165" fontId="67" fillId="99" borderId="21" xfId="0" applyNumberFormat="1" applyFont="1" applyFill="1" applyBorder="1" applyAlignment="1">
      <alignment horizontal="left" wrapText="1" indent="1"/>
    </xf>
    <xf numFmtId="165" fontId="66" fillId="99" borderId="75" xfId="0" quotePrefix="1" applyNumberFormat="1" applyFont="1" applyFill="1" applyBorder="1" applyAlignment="1">
      <alignment horizontal="left" indent="3"/>
    </xf>
    <xf numFmtId="165" fontId="5" fillId="99" borderId="0" xfId="0" applyNumberFormat="1" applyFont="1" applyFill="1" applyBorder="1" applyAlignment="1">
      <alignment horizontal="left" indent="1"/>
    </xf>
    <xf numFmtId="165" fontId="4" fillId="99" borderId="21" xfId="809" applyAlignment="1">
      <alignment horizontal="center"/>
    </xf>
    <xf numFmtId="0" fontId="4" fillId="0" borderId="0" xfId="738" applyNumberFormat="1" applyFont="1" applyFill="1" applyBorder="1"/>
    <xf numFmtId="204" fontId="5" fillId="99" borderId="0" xfId="0" applyNumberFormat="1" applyFont="1" applyFill="1" applyBorder="1" applyAlignment="1">
      <alignment horizontal="right"/>
    </xf>
    <xf numFmtId="205" fontId="4" fillId="99" borderId="35" xfId="803" applyNumberFormat="1" applyFont="1">
      <alignment horizontal="center"/>
    </xf>
    <xf numFmtId="165" fontId="65" fillId="99" borderId="21" xfId="800" applyFont="1">
      <alignment horizontal="center"/>
    </xf>
    <xf numFmtId="165" fontId="4" fillId="99" borderId="35" xfId="0" applyNumberFormat="1" applyFont="1" applyFill="1" applyBorder="1" applyAlignment="1">
      <alignment horizontal="center"/>
    </xf>
    <xf numFmtId="168" fontId="65" fillId="99" borderId="21" xfId="800" applyNumberFormat="1" applyFont="1">
      <alignment horizontal="center"/>
    </xf>
    <xf numFmtId="0" fontId="83" fillId="0" borderId="0" xfId="0" applyFont="1"/>
    <xf numFmtId="165" fontId="9" fillId="99" borderId="0" xfId="0" applyNumberFormat="1" applyFont="1" applyFill="1" applyBorder="1"/>
    <xf numFmtId="165" fontId="77" fillId="99" borderId="21" xfId="0" quotePrefix="1" applyNumberFormat="1" applyFont="1" applyFill="1" applyBorder="1" applyAlignment="1">
      <alignment horizontal="left" indent="1"/>
    </xf>
    <xf numFmtId="171" fontId="77" fillId="99" borderId="21" xfId="0" applyNumberFormat="1" applyFont="1" applyFill="1" applyBorder="1" applyAlignment="1">
      <alignment horizontal="center"/>
    </xf>
    <xf numFmtId="165" fontId="9" fillId="99" borderId="21" xfId="0" applyNumberFormat="1" applyFont="1" applyFill="1" applyBorder="1" applyAlignment="1">
      <alignment horizontal="right"/>
    </xf>
    <xf numFmtId="165" fontId="75" fillId="99" borderId="0" xfId="0" applyNumberFormat="1" applyFont="1" applyFill="1" applyBorder="1"/>
    <xf numFmtId="0" fontId="83" fillId="0" borderId="0" xfId="0" applyFont="1" applyFill="1"/>
    <xf numFmtId="165" fontId="8" fillId="99" borderId="0" xfId="0" applyNumberFormat="1" applyFont="1" applyFill="1" applyBorder="1"/>
    <xf numFmtId="165" fontId="77" fillId="99" borderId="21" xfId="0" quotePrefix="1" applyNumberFormat="1" applyFont="1" applyFill="1" applyBorder="1" applyAlignment="1">
      <alignment horizontal="left" indent="2"/>
    </xf>
    <xf numFmtId="165" fontId="65" fillId="99" borderId="21" xfId="802" applyFont="1">
      <alignment horizontal="right"/>
    </xf>
    <xf numFmtId="165" fontId="5" fillId="103" borderId="21" xfId="0" applyNumberFormat="1" applyFont="1" applyFill="1" applyBorder="1" applyAlignment="1">
      <alignment horizontal="left" indent="1"/>
    </xf>
    <xf numFmtId="165" fontId="9" fillId="99" borderId="21" xfId="0" applyNumberFormat="1" applyFont="1" applyFill="1" applyBorder="1" applyAlignment="1">
      <alignment horizontal="left" indent="2"/>
    </xf>
    <xf numFmtId="165" fontId="9" fillId="103" borderId="21" xfId="0" applyNumberFormat="1" applyFont="1" applyFill="1" applyBorder="1" applyAlignment="1">
      <alignment horizontal="left" indent="2"/>
    </xf>
    <xf numFmtId="165" fontId="5" fillId="105" borderId="21" xfId="0" applyNumberFormat="1" applyFont="1" applyFill="1" applyBorder="1" applyAlignment="1">
      <alignment horizontal="left" indent="1"/>
    </xf>
    <xf numFmtId="167" fontId="75" fillId="99" borderId="21" xfId="811" applyAlignment="1">
      <alignment horizontal="center"/>
    </xf>
    <xf numFmtId="165" fontId="4" fillId="99" borderId="35" xfId="0" applyNumberFormat="1" applyFont="1" applyFill="1" applyBorder="1" applyAlignment="1">
      <alignment horizontal="left" indent="1"/>
    </xf>
    <xf numFmtId="165" fontId="5" fillId="99" borderId="35" xfId="0" applyNumberFormat="1" applyFont="1" applyFill="1" applyBorder="1" applyAlignment="1">
      <alignment horizontal="left" indent="1"/>
    </xf>
    <xf numFmtId="165" fontId="4" fillId="106" borderId="35" xfId="801" applyFont="1" applyAlignment="1">
      <alignment horizontal="left" indent="1"/>
    </xf>
    <xf numFmtId="0" fontId="3" fillId="0" borderId="0" xfId="0" applyFont="1" applyAlignment="1" applyProtection="1">
      <alignment horizontal="left" vertical="center" indent="1"/>
    </xf>
    <xf numFmtId="0" fontId="56" fillId="100" borderId="0" xfId="288" applyFill="1" applyBorder="1" applyAlignment="1">
      <alignment horizontal="left" vertical="center" indent="1"/>
    </xf>
    <xf numFmtId="165" fontId="67" fillId="99" borderId="21" xfId="807" quotePrefix="1" applyFill="1"/>
    <xf numFmtId="0" fontId="69" fillId="100" borderId="0" xfId="0" applyFont="1" applyFill="1" applyBorder="1"/>
    <xf numFmtId="0" fontId="69" fillId="0" borderId="0" xfId="0" applyFont="1" applyFill="1" applyBorder="1"/>
    <xf numFmtId="165" fontId="4" fillId="0" borderId="0" xfId="0" applyNumberFormat="1" applyFont="1" applyFill="1" applyBorder="1"/>
    <xf numFmtId="165" fontId="67" fillId="0" borderId="0" xfId="0" quotePrefix="1" applyNumberFormat="1" applyFont="1" applyFill="1" applyBorder="1" applyAlignment="1">
      <alignment horizontal="left" indent="1"/>
    </xf>
    <xf numFmtId="171" fontId="67" fillId="0" borderId="0" xfId="0" applyNumberFormat="1" applyFont="1" applyFill="1" applyBorder="1" applyAlignment="1">
      <alignment horizontal="center"/>
    </xf>
    <xf numFmtId="165" fontId="65" fillId="0" borderId="0" xfId="0" applyNumberFormat="1" applyFont="1" applyFill="1" applyBorder="1"/>
    <xf numFmtId="165" fontId="56" fillId="99" borderId="0" xfId="0" applyNumberFormat="1" applyFont="1" applyFill="1"/>
    <xf numFmtId="165" fontId="61" fillId="99" borderId="0" xfId="0" applyNumberFormat="1" applyFont="1" applyFill="1"/>
    <xf numFmtId="165" fontId="62" fillId="99" borderId="0" xfId="0" applyNumberFormat="1" applyFont="1" applyFill="1" applyAlignment="1">
      <alignment horizontal="center"/>
    </xf>
    <xf numFmtId="165" fontId="62" fillId="99" borderId="0" xfId="0" applyNumberFormat="1" applyFont="1" applyFill="1"/>
    <xf numFmtId="167" fontId="75" fillId="99" borderId="21" xfId="816">
      <alignment horizontal="center"/>
    </xf>
    <xf numFmtId="169" fontId="5" fillId="99" borderId="21" xfId="819">
      <alignment horizontal="right"/>
    </xf>
    <xf numFmtId="169" fontId="4" fillId="99" borderId="21" xfId="820">
      <alignment horizontal="right"/>
    </xf>
    <xf numFmtId="165" fontId="84" fillId="99" borderId="21" xfId="807" applyFont="1" applyAlignment="1">
      <alignment horizontal="left" indent="1"/>
    </xf>
    <xf numFmtId="165" fontId="85" fillId="99" borderId="21" xfId="807" applyFont="1"/>
    <xf numFmtId="165" fontId="85" fillId="106" borderId="35" xfId="806" applyFont="1">
      <alignment horizontal="right"/>
    </xf>
    <xf numFmtId="165" fontId="86" fillId="99" borderId="21" xfId="807" applyFont="1" applyAlignment="1">
      <alignment horizontal="left" indent="1"/>
    </xf>
    <xf numFmtId="165" fontId="67" fillId="106" borderId="35" xfId="804">
      <alignment horizontal="center"/>
    </xf>
    <xf numFmtId="169" fontId="5" fillId="106" borderId="35" xfId="822">
      <alignment horizontal="center"/>
    </xf>
    <xf numFmtId="165" fontId="64" fillId="105" borderId="21" xfId="810" quotePrefix="1"/>
    <xf numFmtId="165" fontId="5" fillId="99" borderId="21" xfId="0" quotePrefix="1" applyNumberFormat="1" applyFont="1" applyFill="1" applyBorder="1" applyAlignment="1">
      <alignment horizontal="right" vertical="center"/>
    </xf>
    <xf numFmtId="0" fontId="3" fillId="99" borderId="0" xfId="0" applyFont="1" applyFill="1" applyAlignment="1" applyProtection="1">
      <alignment horizontal="center" vertical="center"/>
    </xf>
    <xf numFmtId="14" fontId="5" fillId="99" borderId="0" xfId="0" applyNumberFormat="1" applyFont="1" applyFill="1" applyBorder="1" applyAlignment="1">
      <alignment horizontal="center"/>
    </xf>
    <xf numFmtId="165" fontId="4" fillId="99" borderId="21" xfId="802" applyFont="1">
      <alignment horizontal="right"/>
    </xf>
    <xf numFmtId="165" fontId="67" fillId="106" borderId="35" xfId="806" applyFont="1">
      <alignment horizontal="right"/>
    </xf>
    <xf numFmtId="169" fontId="67" fillId="106" borderId="35" xfId="806" applyNumberFormat="1" applyFont="1">
      <alignment horizontal="right"/>
    </xf>
    <xf numFmtId="165" fontId="67" fillId="104" borderId="21" xfId="0" quotePrefix="1" applyNumberFormat="1" applyFont="1" applyFill="1" applyBorder="1" applyAlignment="1">
      <alignment horizontal="left" indent="1"/>
    </xf>
    <xf numFmtId="204" fontId="67" fillId="99" borderId="0" xfId="0" applyNumberFormat="1" applyFont="1" applyFill="1" applyBorder="1" applyAlignment="1">
      <alignment horizontal="right"/>
    </xf>
    <xf numFmtId="9" fontId="67" fillId="97" borderId="0" xfId="738" applyFont="1" applyFill="1" applyAlignment="1">
      <alignment horizontal="right" vertical="center"/>
    </xf>
    <xf numFmtId="165" fontId="64" fillId="99" borderId="21" xfId="810" applyFill="1"/>
    <xf numFmtId="165" fontId="65" fillId="99" borderId="21" xfId="802" applyFill="1">
      <alignment horizontal="right"/>
    </xf>
    <xf numFmtId="165" fontId="64" fillId="99" borderId="21" xfId="802" applyFont="1">
      <alignment horizontal="right"/>
    </xf>
    <xf numFmtId="165" fontId="64" fillId="106" borderId="35" xfId="806" applyFont="1">
      <alignment horizontal="right"/>
    </xf>
    <xf numFmtId="165" fontId="64" fillId="99" borderId="21" xfId="807" applyFont="1"/>
    <xf numFmtId="205" fontId="65" fillId="99" borderId="35" xfId="803" applyNumberFormat="1" applyFont="1">
      <alignment horizontal="center"/>
    </xf>
    <xf numFmtId="9" fontId="9" fillId="106" borderId="35" xfId="817" applyFont="1">
      <alignment horizontal="center"/>
    </xf>
    <xf numFmtId="167" fontId="9" fillId="99" borderId="21" xfId="816" applyFont="1">
      <alignment horizontal="center"/>
    </xf>
    <xf numFmtId="14" fontId="5" fillId="99" borderId="21" xfId="0" applyNumberFormat="1" applyFont="1" applyFill="1" applyBorder="1" applyAlignment="1">
      <alignment horizontal="center"/>
    </xf>
    <xf numFmtId="0" fontId="68" fillId="0" borderId="0" xfId="0" applyFont="1" applyAlignment="1">
      <alignment horizontal="justify" vertical="center"/>
    </xf>
    <xf numFmtId="165" fontId="65" fillId="99" borderId="21" xfId="800" applyFont="1">
      <alignment horizontal="center"/>
    </xf>
    <xf numFmtId="165" fontId="65" fillId="106" borderId="35" xfId="821">
      <alignment horizontal="center"/>
    </xf>
    <xf numFmtId="0" fontId="55" fillId="0" borderId="0" xfId="0" applyFont="1" applyAlignment="1">
      <alignment wrapText="1"/>
    </xf>
    <xf numFmtId="0" fontId="0" fillId="0" borderId="0" xfId="0" applyAlignment="1"/>
    <xf numFmtId="165" fontId="67" fillId="0" borderId="63" xfId="770" applyNumberFormat="1" applyFont="1" applyBorder="1" applyAlignment="1">
      <alignment horizontal="center" vertical="center" textRotation="90" wrapText="1"/>
    </xf>
    <xf numFmtId="165" fontId="67" fillId="0" borderId="61" xfId="770" applyNumberFormat="1" applyFont="1" applyBorder="1" applyAlignment="1">
      <alignment horizontal="center" vertical="center" textRotation="90" wrapText="1"/>
    </xf>
    <xf numFmtId="165" fontId="67" fillId="0" borderId="65" xfId="770" applyNumberFormat="1" applyFont="1" applyBorder="1" applyAlignment="1">
      <alignment horizontal="center"/>
    </xf>
    <xf numFmtId="165" fontId="67" fillId="0" borderId="64" xfId="770" applyNumberFormat="1" applyFont="1" applyBorder="1" applyAlignment="1">
      <alignment horizontal="center"/>
    </xf>
    <xf numFmtId="165" fontId="67" fillId="0" borderId="68" xfId="770" applyNumberFormat="1" applyFont="1" applyBorder="1" applyAlignment="1">
      <alignment horizontal="center" vertical="center" textRotation="90" wrapText="1"/>
    </xf>
    <xf numFmtId="165" fontId="67" fillId="0" borderId="67" xfId="770" applyNumberFormat="1" applyFont="1" applyBorder="1" applyAlignment="1">
      <alignment horizontal="center" vertical="center" textRotation="90" wrapText="1"/>
    </xf>
    <xf numFmtId="165" fontId="4" fillId="99" borderId="27" xfId="0" applyNumberFormat="1" applyFont="1" applyFill="1" applyBorder="1" applyAlignment="1">
      <alignment horizontal="left" indent="1"/>
    </xf>
    <xf numFmtId="165" fontId="4" fillId="99" borderId="28" xfId="0" applyNumberFormat="1" applyFont="1" applyFill="1" applyBorder="1" applyAlignment="1">
      <alignment horizontal="left" indent="1"/>
    </xf>
    <xf numFmtId="165" fontId="5" fillId="99" borderId="55" xfId="0" applyNumberFormat="1" applyFont="1" applyFill="1" applyBorder="1" applyAlignment="1">
      <alignment horizontal="left"/>
    </xf>
    <xf numFmtId="165" fontId="5" fillId="99" borderId="56" xfId="0" applyNumberFormat="1" applyFont="1" applyFill="1" applyBorder="1" applyAlignment="1">
      <alignment horizontal="left"/>
    </xf>
    <xf numFmtId="165" fontId="5" fillId="99" borderId="57" xfId="0" applyNumberFormat="1" applyFont="1" applyFill="1" applyBorder="1" applyAlignment="1">
      <alignment horizontal="left"/>
    </xf>
    <xf numFmtId="165" fontId="5" fillId="99" borderId="58" xfId="0" applyNumberFormat="1" applyFont="1" applyFill="1" applyBorder="1" applyAlignment="1">
      <alignment horizontal="left"/>
    </xf>
    <xf numFmtId="165" fontId="5" fillId="99" borderId="36" xfId="0" applyNumberFormat="1" applyFont="1" applyFill="1" applyBorder="1" applyAlignment="1">
      <alignment horizontal="center" wrapText="1"/>
    </xf>
    <xf numFmtId="165" fontId="5" fillId="99" borderId="37" xfId="0" applyNumberFormat="1" applyFont="1" applyFill="1" applyBorder="1" applyAlignment="1">
      <alignment horizontal="center" wrapText="1"/>
    </xf>
    <xf numFmtId="165" fontId="5" fillId="99" borderId="40" xfId="0" applyNumberFormat="1" applyFont="1" applyFill="1" applyBorder="1" applyAlignment="1">
      <alignment horizontal="center" wrapText="1"/>
    </xf>
    <xf numFmtId="165" fontId="5" fillId="99" borderId="50" xfId="0" applyNumberFormat="1" applyFont="1" applyFill="1" applyBorder="1" applyAlignment="1">
      <alignment horizontal="center" wrapText="1"/>
    </xf>
  </cellXfs>
  <cellStyles count="824">
    <cellStyle name=" 1" xfId="1"/>
    <cellStyle name="_2008г. и 4кв" xfId="2"/>
    <cellStyle name="_4_macro 2009" xfId="3"/>
    <cellStyle name="_Condition-long(2012-2030)нах" xfId="4"/>
    <cellStyle name="_CPI foodimp" xfId="5"/>
    <cellStyle name="_macro 2012 var 1" xfId="6"/>
    <cellStyle name="_SeriesAttributes" xfId="7"/>
    <cellStyle name="_v-2013-2030- 2b17.01.11Нах-cpiнов. курс inn 1-2-Е1xls" xfId="8"/>
    <cellStyle name="_Газ-расчет-16 0508Клдо 2023" xfId="9"/>
    <cellStyle name="_ИПЦЖКХ2105 08-до 2023вар1" xfId="10"/>
    <cellStyle name="_Книга1" xfId="11"/>
    <cellStyle name="_Книга3" xfId="12"/>
    <cellStyle name="_курсовые разницы 01,06,08" xfId="13"/>
    <cellStyle name="_Макро_2030 год" xfId="14"/>
    <cellStyle name="_Модель - 2(23)" xfId="15"/>
    <cellStyle name="_Отправка 2-08-2012 (5)" xfId="16"/>
    <cellStyle name="_Потребл." xfId="17"/>
    <cellStyle name="_Правила заполнения" xfId="18"/>
    <cellStyle name="_Сб-macro 2020" xfId="19"/>
    <cellStyle name="_Сб-macro 2020 2" xfId="20"/>
    <cellStyle name="_Сб-macro 2020 3" xfId="21"/>
    <cellStyle name="_Сб-macro 2020_v2008-2012-23.09.09вар2а-11" xfId="22"/>
    <cellStyle name="_ЦФ  реализация акций 2008-2010" xfId="23"/>
    <cellStyle name="_ЦФ  реализация акций 2008-2010_акции по годам 2009-2012" xfId="24"/>
    <cellStyle name="_ЦФ  реализация акций 2008-2010_Копия Прогноз ПТРдо 2030г  (3)" xfId="25"/>
    <cellStyle name="_ЦФ  реализация акций 2008-2010_Прогноз ПТРдо 2030г." xfId="26"/>
    <cellStyle name="1Normal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20% - Акцент1 2" xfId="40"/>
    <cellStyle name="20% - Акцент2 2" xfId="41"/>
    <cellStyle name="20% - Акцент3 2" xfId="42"/>
    <cellStyle name="20% - Акцент4 2" xfId="43"/>
    <cellStyle name="20% - Акцент5 2" xfId="44"/>
    <cellStyle name="20% - Акцент6 2" xfId="45"/>
    <cellStyle name="20% - Акцент6 2 2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40% - Акцент1 2" xfId="59"/>
    <cellStyle name="40% - Акцент2 2" xfId="60"/>
    <cellStyle name="40% - Акцент3 2" xfId="61"/>
    <cellStyle name="40% - Акцент4 2" xfId="62"/>
    <cellStyle name="40% - Акцент5 2" xfId="63"/>
    <cellStyle name="40% - Акцент6 2" xfId="64"/>
    <cellStyle name="60% - Accent1" xfId="65"/>
    <cellStyle name="60% - Accent1 2" xfId="66"/>
    <cellStyle name="60% - Accent2" xfId="67"/>
    <cellStyle name="60% - Accent2 2" xfId="68"/>
    <cellStyle name="60% - Accent3" xfId="69"/>
    <cellStyle name="60% - Accent3 2" xfId="70"/>
    <cellStyle name="60% - Accent4" xfId="71"/>
    <cellStyle name="60% - Accent4 2" xfId="72"/>
    <cellStyle name="60% - Accent5" xfId="73"/>
    <cellStyle name="60% - Accent5 2" xfId="74"/>
    <cellStyle name="60% - Accent6" xfId="75"/>
    <cellStyle name="60% - Accent6 2" xfId="76"/>
    <cellStyle name="60% - Акцент1 2" xfId="77"/>
    <cellStyle name="60% - Акцент2 2" xfId="78"/>
    <cellStyle name="60% - Акцент3 2" xfId="79"/>
    <cellStyle name="60% - Акцент4 2" xfId="80"/>
    <cellStyle name="60% - Акцент5 2" xfId="81"/>
    <cellStyle name="60% - Акцент6 2" xfId="82"/>
    <cellStyle name="Accent1" xfId="83"/>
    <cellStyle name="Accent1 - 20%" xfId="84"/>
    <cellStyle name="Accent1 - 20% 2" xfId="85"/>
    <cellStyle name="Accent1 - 20% 3" xfId="86"/>
    <cellStyle name="Accent1 - 20% 4" xfId="87"/>
    <cellStyle name="Accent1 - 20% 5" xfId="88"/>
    <cellStyle name="Accent1 - 20% 6" xfId="89"/>
    <cellStyle name="Accent1 - 40%" xfId="90"/>
    <cellStyle name="Accent1 - 40% 2" xfId="91"/>
    <cellStyle name="Accent1 - 40% 3" xfId="92"/>
    <cellStyle name="Accent1 - 40% 4" xfId="93"/>
    <cellStyle name="Accent1 - 40% 5" xfId="94"/>
    <cellStyle name="Accent1 - 40% 6" xfId="95"/>
    <cellStyle name="Accent1 - 60%" xfId="96"/>
    <cellStyle name="Accent1 - 60% 2" xfId="97"/>
    <cellStyle name="Accent1 - 60% 3" xfId="98"/>
    <cellStyle name="Accent1 - 60% 4" xfId="99"/>
    <cellStyle name="Accent1 - 60% 5" xfId="100"/>
    <cellStyle name="Accent1 - 60% 6" xfId="101"/>
    <cellStyle name="Accent1 2" xfId="102"/>
    <cellStyle name="Accent1_акции по годам 2009-2012" xfId="103"/>
    <cellStyle name="Accent2" xfId="104"/>
    <cellStyle name="Accent2 - 20%" xfId="105"/>
    <cellStyle name="Accent2 - 20% 2" xfId="106"/>
    <cellStyle name="Accent2 - 20% 3" xfId="107"/>
    <cellStyle name="Accent2 - 20% 4" xfId="108"/>
    <cellStyle name="Accent2 - 20% 5" xfId="109"/>
    <cellStyle name="Accent2 - 20% 6" xfId="110"/>
    <cellStyle name="Accent2 - 40%" xfId="111"/>
    <cellStyle name="Accent2 - 40% 2" xfId="112"/>
    <cellStyle name="Accent2 - 40% 3" xfId="113"/>
    <cellStyle name="Accent2 - 40% 4" xfId="114"/>
    <cellStyle name="Accent2 - 40% 5" xfId="115"/>
    <cellStyle name="Accent2 - 40% 6" xfId="116"/>
    <cellStyle name="Accent2 - 60%" xfId="117"/>
    <cellStyle name="Accent2 - 60% 2" xfId="118"/>
    <cellStyle name="Accent2 - 60% 3" xfId="119"/>
    <cellStyle name="Accent2 - 60% 4" xfId="120"/>
    <cellStyle name="Accent2 - 60% 5" xfId="121"/>
    <cellStyle name="Accent2 - 60% 6" xfId="122"/>
    <cellStyle name="Accent2 2" xfId="123"/>
    <cellStyle name="Accent2_акции по годам 2009-2012" xfId="124"/>
    <cellStyle name="Accent3" xfId="125"/>
    <cellStyle name="Accent3 - 20%" xfId="126"/>
    <cellStyle name="Accent3 - 20% 2" xfId="127"/>
    <cellStyle name="Accent3 - 20% 3" xfId="128"/>
    <cellStyle name="Accent3 - 20% 4" xfId="129"/>
    <cellStyle name="Accent3 - 20% 5" xfId="130"/>
    <cellStyle name="Accent3 - 20% 6" xfId="131"/>
    <cellStyle name="Accent3 - 40%" xfId="132"/>
    <cellStyle name="Accent3 - 40% 2" xfId="133"/>
    <cellStyle name="Accent3 - 40% 3" xfId="134"/>
    <cellStyle name="Accent3 - 40% 4" xfId="135"/>
    <cellStyle name="Accent3 - 40% 5" xfId="136"/>
    <cellStyle name="Accent3 - 40% 6" xfId="137"/>
    <cellStyle name="Accent3 - 60%" xfId="138"/>
    <cellStyle name="Accent3 - 60% 2" xfId="139"/>
    <cellStyle name="Accent3 - 60% 3" xfId="140"/>
    <cellStyle name="Accent3 - 60% 4" xfId="141"/>
    <cellStyle name="Accent3 - 60% 5" xfId="142"/>
    <cellStyle name="Accent3 - 60% 6" xfId="143"/>
    <cellStyle name="Accent3 2" xfId="144"/>
    <cellStyle name="Accent3_7-р" xfId="145"/>
    <cellStyle name="Accent4" xfId="146"/>
    <cellStyle name="Accent4 - 20%" xfId="147"/>
    <cellStyle name="Accent4 - 20% 2" xfId="148"/>
    <cellStyle name="Accent4 - 20% 3" xfId="149"/>
    <cellStyle name="Accent4 - 20% 4" xfId="150"/>
    <cellStyle name="Accent4 - 20% 5" xfId="151"/>
    <cellStyle name="Accent4 - 20% 6" xfId="152"/>
    <cellStyle name="Accent4 - 40%" xfId="153"/>
    <cellStyle name="Accent4 - 40% 2" xfId="154"/>
    <cellStyle name="Accent4 - 40% 3" xfId="155"/>
    <cellStyle name="Accent4 - 40% 4" xfId="156"/>
    <cellStyle name="Accent4 - 40% 5" xfId="157"/>
    <cellStyle name="Accent4 - 40% 6" xfId="158"/>
    <cellStyle name="Accent4 - 60%" xfId="159"/>
    <cellStyle name="Accent4 - 60% 2" xfId="160"/>
    <cellStyle name="Accent4 - 60% 3" xfId="161"/>
    <cellStyle name="Accent4 - 60% 4" xfId="162"/>
    <cellStyle name="Accent4 - 60% 5" xfId="163"/>
    <cellStyle name="Accent4 - 60% 6" xfId="164"/>
    <cellStyle name="Accent4 2" xfId="165"/>
    <cellStyle name="Accent4_7-р" xfId="166"/>
    <cellStyle name="Accent5" xfId="167"/>
    <cellStyle name="Accent5 - 20%" xfId="168"/>
    <cellStyle name="Accent5 - 20% 2" xfId="169"/>
    <cellStyle name="Accent5 - 20% 3" xfId="170"/>
    <cellStyle name="Accent5 - 20% 4" xfId="171"/>
    <cellStyle name="Accent5 - 20% 5" xfId="172"/>
    <cellStyle name="Accent5 - 20% 6" xfId="173"/>
    <cellStyle name="Accent5 - 40%" xfId="174"/>
    <cellStyle name="Accent5 - 60%" xfId="175"/>
    <cellStyle name="Accent5 - 60% 2" xfId="176"/>
    <cellStyle name="Accent5 - 60% 3" xfId="177"/>
    <cellStyle name="Accent5 - 60% 4" xfId="178"/>
    <cellStyle name="Accent5 - 60% 5" xfId="179"/>
    <cellStyle name="Accent5 - 60% 6" xfId="180"/>
    <cellStyle name="Accent5 2" xfId="181"/>
    <cellStyle name="Accent5_7-р" xfId="182"/>
    <cellStyle name="Accent6" xfId="183"/>
    <cellStyle name="Accent6 - 20%" xfId="184"/>
    <cellStyle name="Accent6 - 40%" xfId="185"/>
    <cellStyle name="Accent6 - 40% 2" xfId="186"/>
    <cellStyle name="Accent6 - 40% 3" xfId="187"/>
    <cellStyle name="Accent6 - 40% 4" xfId="188"/>
    <cellStyle name="Accent6 - 40% 5" xfId="189"/>
    <cellStyle name="Accent6 - 40% 6" xfId="190"/>
    <cellStyle name="Accent6 - 60%" xfId="191"/>
    <cellStyle name="Accent6 - 60% 2" xfId="192"/>
    <cellStyle name="Accent6 - 60% 3" xfId="193"/>
    <cellStyle name="Accent6 - 60% 4" xfId="194"/>
    <cellStyle name="Accent6 - 60% 5" xfId="195"/>
    <cellStyle name="Accent6 - 60% 6" xfId="196"/>
    <cellStyle name="Accent6 2" xfId="197"/>
    <cellStyle name="Accent6_7-р" xfId="198"/>
    <cellStyle name="Annotations Cell - PerformancePoint" xfId="199"/>
    <cellStyle name="Arial007000001514155735" xfId="200"/>
    <cellStyle name="Arial007000001514155735 2" xfId="201"/>
    <cellStyle name="Arial0070000015536870911" xfId="202"/>
    <cellStyle name="Arial0070000015536870911 2" xfId="203"/>
    <cellStyle name="Arial007000001565535" xfId="204"/>
    <cellStyle name="Arial007000001565535 2" xfId="205"/>
    <cellStyle name="Arial0110010000536870911" xfId="206"/>
    <cellStyle name="Arial01101000015536870911" xfId="207"/>
    <cellStyle name="Arial017010000536870911" xfId="208"/>
    <cellStyle name="Arial018000000536870911" xfId="209"/>
    <cellStyle name="Arial10170100015536870911" xfId="210"/>
    <cellStyle name="Arial10170100015536870911 2" xfId="211"/>
    <cellStyle name="Arial107000000536870911" xfId="212"/>
    <cellStyle name="Arial107000001514155735" xfId="213"/>
    <cellStyle name="Arial107000001514155735 2" xfId="214"/>
    <cellStyle name="Arial107000001514155735FMT" xfId="215"/>
    <cellStyle name="Arial107000001514155735FMT 2" xfId="216"/>
    <cellStyle name="Arial1070000015536870911" xfId="217"/>
    <cellStyle name="Arial1070000015536870911 2" xfId="218"/>
    <cellStyle name="Arial1070000015536870911FMT" xfId="219"/>
    <cellStyle name="Arial1070000015536870911FMT 2" xfId="220"/>
    <cellStyle name="Arial107000001565535" xfId="221"/>
    <cellStyle name="Arial107000001565535 2" xfId="222"/>
    <cellStyle name="Arial107000001565535FMT" xfId="223"/>
    <cellStyle name="Arial107000001565535FMT 2" xfId="224"/>
    <cellStyle name="Arial117100000536870911" xfId="225"/>
    <cellStyle name="Arial118000000536870911" xfId="226"/>
    <cellStyle name="Arial2110100000536870911" xfId="227"/>
    <cellStyle name="Arial21101000015536870911" xfId="228"/>
    <cellStyle name="Arial2170000015536870911" xfId="229"/>
    <cellStyle name="Arial2170000015536870911 2" xfId="230"/>
    <cellStyle name="Arial2170000015536870911FMT" xfId="231"/>
    <cellStyle name="Arial2170000015536870911FMT 2" xfId="232"/>
    <cellStyle name="Background" xfId="233"/>
    <cellStyle name="Bad" xfId="234"/>
    <cellStyle name="Bad 2" xfId="235"/>
    <cellStyle name="Calc Currency (0)" xfId="236"/>
    <cellStyle name="Calc Currency (2)" xfId="237"/>
    <cellStyle name="Calc Percent (0)" xfId="238"/>
    <cellStyle name="Calc Percent (1)" xfId="239"/>
    <cellStyle name="Calc Percent (2)" xfId="240"/>
    <cellStyle name="Calc Units (0)" xfId="241"/>
    <cellStyle name="Calc Units (1)" xfId="242"/>
    <cellStyle name="Calc Units (2)" xfId="243"/>
    <cellStyle name="Calculation" xfId="244"/>
    <cellStyle name="Calculation 2" xfId="245"/>
    <cellStyle name="Check Cell" xfId="246"/>
    <cellStyle name="Check Cell 2" xfId="247"/>
    <cellStyle name="Comma [00]" xfId="248"/>
    <cellStyle name="Comma 2" xfId="249"/>
    <cellStyle name="Comma 3" xfId="250"/>
    <cellStyle name="Currency [00]" xfId="251"/>
    <cellStyle name="Data Cell - PerformancePoint" xfId="252"/>
    <cellStyle name="Data Entry Cell - PerformancePoint" xfId="253"/>
    <cellStyle name="Date Short" xfId="254"/>
    <cellStyle name="Default" xfId="255"/>
    <cellStyle name="Dezimal [0]_PERSONAL" xfId="256"/>
    <cellStyle name="Dezimal_PERSONAL" xfId="257"/>
    <cellStyle name="DSCR" xfId="822"/>
    <cellStyle name="Emphasis 1" xfId="258"/>
    <cellStyle name="Emphasis 1 2" xfId="259"/>
    <cellStyle name="Emphasis 1 3" xfId="260"/>
    <cellStyle name="Emphasis 1 4" xfId="261"/>
    <cellStyle name="Emphasis 1 5" xfId="262"/>
    <cellStyle name="Emphasis 1 6" xfId="263"/>
    <cellStyle name="Emphasis 2" xfId="264"/>
    <cellStyle name="Emphasis 2 2" xfId="265"/>
    <cellStyle name="Emphasis 2 3" xfId="266"/>
    <cellStyle name="Emphasis 2 4" xfId="267"/>
    <cellStyle name="Emphasis 2 5" xfId="268"/>
    <cellStyle name="Emphasis 2 6" xfId="269"/>
    <cellStyle name="Emphasis 3" xfId="270"/>
    <cellStyle name="Enter Currency (0)" xfId="271"/>
    <cellStyle name="Enter Currency (2)" xfId="272"/>
    <cellStyle name="Enter Units (0)" xfId="273"/>
    <cellStyle name="Enter Units (1)" xfId="274"/>
    <cellStyle name="Enter Units (2)" xfId="275"/>
    <cellStyle name="Euro" xfId="276"/>
    <cellStyle name="Euro 2" xfId="277"/>
    <cellStyle name="Euro 3" xfId="278"/>
    <cellStyle name="Explanatory Text" xfId="279"/>
    <cellStyle name="Explanatory Text 2" xfId="280"/>
    <cellStyle name="Formula" xfId="281"/>
    <cellStyle name="Formula 0.0%" xfId="282"/>
    <cellStyle name="Good" xfId="283"/>
    <cellStyle name="Good 2" xfId="284"/>
    <cellStyle name="Good 3" xfId="285"/>
    <cellStyle name="Good 4" xfId="286"/>
    <cellStyle name="Good_7-р_Из_Системы" xfId="287"/>
    <cellStyle name="Header" xfId="288"/>
    <cellStyle name="Header1" xfId="289"/>
    <cellStyle name="Header2" xfId="290"/>
    <cellStyle name="Header3" xfId="291"/>
    <cellStyle name="Heading 1" xfId="292"/>
    <cellStyle name="Heading 1 2" xfId="293"/>
    <cellStyle name="Heading 2" xfId="294"/>
    <cellStyle name="Heading 2 2" xfId="295"/>
    <cellStyle name="Heading 3" xfId="296"/>
    <cellStyle name="Heading 3 2" xfId="297"/>
    <cellStyle name="Heading 4" xfId="298"/>
    <cellStyle name="Heading 4 2" xfId="299"/>
    <cellStyle name="Input" xfId="300"/>
    <cellStyle name="Input 2" xfId="301"/>
    <cellStyle name="Input cell" xfId="302"/>
    <cellStyle name="Input cell 0.0%" xfId="303"/>
    <cellStyle name="IRR" xfId="813"/>
    <cellStyle name="IRR формула" xfId="814"/>
    <cellStyle name="kpmgTableTitle" xfId="304"/>
    <cellStyle name="Link Currency (0)" xfId="305"/>
    <cellStyle name="Link Currency (2)" xfId="306"/>
    <cellStyle name="Link Units (0)" xfId="307"/>
    <cellStyle name="Link Units (1)" xfId="308"/>
    <cellStyle name="Link Units (2)" xfId="309"/>
    <cellStyle name="Linked Cell" xfId="310"/>
    <cellStyle name="Linked Cell 2" xfId="311"/>
    <cellStyle name="Locked Cell - PerformancePoint" xfId="312"/>
    <cellStyle name="Neutral" xfId="313"/>
    <cellStyle name="Neutral 2" xfId="314"/>
    <cellStyle name="Neutral 3" xfId="315"/>
    <cellStyle name="Neutral 4" xfId="316"/>
    <cellStyle name="Neutral_7-р_Из_Системы" xfId="317"/>
    <cellStyle name="Norma11l" xfId="318"/>
    <cellStyle name="Normal" xfId="319"/>
    <cellStyle name="Normal 2" xfId="320"/>
    <cellStyle name="Normal 2 2" xfId="321"/>
    <cellStyle name="Normal 2 3" xfId="322"/>
    <cellStyle name="Normal 2_Лист1" xfId="323"/>
    <cellStyle name="Normal 3" xfId="324"/>
    <cellStyle name="Normal 4" xfId="325"/>
    <cellStyle name="Normal 5" xfId="326"/>
    <cellStyle name="Normal 6" xfId="327"/>
    <cellStyle name="Normal_2005Q3_merchandise_trade" xfId="328"/>
    <cellStyle name="Note" xfId="329"/>
    <cellStyle name="Note 2" xfId="330"/>
    <cellStyle name="Note 3" xfId="331"/>
    <cellStyle name="Note 4" xfId="332"/>
    <cellStyle name="Note_7-р_Из_Системы" xfId="333"/>
    <cellStyle name="Output" xfId="334"/>
    <cellStyle name="Output 2" xfId="335"/>
    <cellStyle name="Percent [0]" xfId="336"/>
    <cellStyle name="Percent [00]" xfId="337"/>
    <cellStyle name="Percent 2" xfId="338"/>
    <cellStyle name="Percent 3" xfId="339"/>
    <cellStyle name="PrePop Currency (0)" xfId="340"/>
    <cellStyle name="PrePop Currency (2)" xfId="341"/>
    <cellStyle name="PrePop Units (0)" xfId="342"/>
    <cellStyle name="PrePop Units (1)" xfId="343"/>
    <cellStyle name="PrePop Units (2)" xfId="344"/>
    <cellStyle name="SAPBEXaggData" xfId="345"/>
    <cellStyle name="SAPBEXaggData 2" xfId="346"/>
    <cellStyle name="SAPBEXaggData 3" xfId="347"/>
    <cellStyle name="SAPBEXaggData 4" xfId="348"/>
    <cellStyle name="SAPBEXaggData 5" xfId="349"/>
    <cellStyle name="SAPBEXaggData 6" xfId="350"/>
    <cellStyle name="SAPBEXaggDataEmph" xfId="351"/>
    <cellStyle name="SAPBEXaggDataEmph 2" xfId="352"/>
    <cellStyle name="SAPBEXaggDataEmph 3" xfId="353"/>
    <cellStyle name="SAPBEXaggDataEmph 4" xfId="354"/>
    <cellStyle name="SAPBEXaggDataEmph 5" xfId="355"/>
    <cellStyle name="SAPBEXaggDataEmph 6" xfId="356"/>
    <cellStyle name="SAPBEXaggItem" xfId="357"/>
    <cellStyle name="SAPBEXaggItem 2" xfId="358"/>
    <cellStyle name="SAPBEXaggItem 3" xfId="359"/>
    <cellStyle name="SAPBEXaggItem 4" xfId="360"/>
    <cellStyle name="SAPBEXaggItem 5" xfId="361"/>
    <cellStyle name="SAPBEXaggItem 6" xfId="362"/>
    <cellStyle name="SAPBEXaggItemX" xfId="363"/>
    <cellStyle name="SAPBEXaggItemX 2" xfId="364"/>
    <cellStyle name="SAPBEXaggItemX 3" xfId="365"/>
    <cellStyle name="SAPBEXaggItemX 4" xfId="366"/>
    <cellStyle name="SAPBEXaggItemX 5" xfId="367"/>
    <cellStyle name="SAPBEXaggItemX 6" xfId="368"/>
    <cellStyle name="SAPBEXchaText" xfId="369"/>
    <cellStyle name="SAPBEXchaText 2" xfId="370"/>
    <cellStyle name="SAPBEXchaText 3" xfId="371"/>
    <cellStyle name="SAPBEXchaText 4" xfId="372"/>
    <cellStyle name="SAPBEXchaText 5" xfId="373"/>
    <cellStyle name="SAPBEXchaText 6" xfId="374"/>
    <cellStyle name="SAPBEXchaText_Приложение_1_к_7-у-о_2009_Кв_1_ФСТ" xfId="375"/>
    <cellStyle name="SAPBEXexcBad7" xfId="376"/>
    <cellStyle name="SAPBEXexcBad7 2" xfId="377"/>
    <cellStyle name="SAPBEXexcBad7 3" xfId="378"/>
    <cellStyle name="SAPBEXexcBad7 4" xfId="379"/>
    <cellStyle name="SAPBEXexcBad7 5" xfId="380"/>
    <cellStyle name="SAPBEXexcBad7 6" xfId="381"/>
    <cellStyle name="SAPBEXexcBad8" xfId="382"/>
    <cellStyle name="SAPBEXexcBad8 2" xfId="383"/>
    <cellStyle name="SAPBEXexcBad8 3" xfId="384"/>
    <cellStyle name="SAPBEXexcBad8 4" xfId="385"/>
    <cellStyle name="SAPBEXexcBad8 5" xfId="386"/>
    <cellStyle name="SAPBEXexcBad8 6" xfId="387"/>
    <cellStyle name="SAPBEXexcBad9" xfId="388"/>
    <cellStyle name="SAPBEXexcBad9 2" xfId="389"/>
    <cellStyle name="SAPBEXexcBad9 3" xfId="390"/>
    <cellStyle name="SAPBEXexcBad9 4" xfId="391"/>
    <cellStyle name="SAPBEXexcBad9 5" xfId="392"/>
    <cellStyle name="SAPBEXexcBad9 6" xfId="393"/>
    <cellStyle name="SAPBEXexcCritical4" xfId="394"/>
    <cellStyle name="SAPBEXexcCritical4 2" xfId="395"/>
    <cellStyle name="SAPBEXexcCritical4 3" xfId="396"/>
    <cellStyle name="SAPBEXexcCritical4 4" xfId="397"/>
    <cellStyle name="SAPBEXexcCritical4 5" xfId="398"/>
    <cellStyle name="SAPBEXexcCritical4 6" xfId="399"/>
    <cellStyle name="SAPBEXexcCritical5" xfId="400"/>
    <cellStyle name="SAPBEXexcCritical5 2" xfId="401"/>
    <cellStyle name="SAPBEXexcCritical5 3" xfId="402"/>
    <cellStyle name="SAPBEXexcCritical5 4" xfId="403"/>
    <cellStyle name="SAPBEXexcCritical5 5" xfId="404"/>
    <cellStyle name="SAPBEXexcCritical5 6" xfId="405"/>
    <cellStyle name="SAPBEXexcCritical6" xfId="406"/>
    <cellStyle name="SAPBEXexcCritical6 2" xfId="407"/>
    <cellStyle name="SAPBEXexcCritical6 3" xfId="408"/>
    <cellStyle name="SAPBEXexcCritical6 4" xfId="409"/>
    <cellStyle name="SAPBEXexcCritical6 5" xfId="410"/>
    <cellStyle name="SAPBEXexcCritical6 6" xfId="411"/>
    <cellStyle name="SAPBEXexcGood1" xfId="412"/>
    <cellStyle name="SAPBEXexcGood1 2" xfId="413"/>
    <cellStyle name="SAPBEXexcGood1 3" xfId="414"/>
    <cellStyle name="SAPBEXexcGood1 4" xfId="415"/>
    <cellStyle name="SAPBEXexcGood1 5" xfId="416"/>
    <cellStyle name="SAPBEXexcGood1 6" xfId="417"/>
    <cellStyle name="SAPBEXexcGood2" xfId="418"/>
    <cellStyle name="SAPBEXexcGood2 2" xfId="419"/>
    <cellStyle name="SAPBEXexcGood2 3" xfId="420"/>
    <cellStyle name="SAPBEXexcGood2 4" xfId="421"/>
    <cellStyle name="SAPBEXexcGood2 5" xfId="422"/>
    <cellStyle name="SAPBEXexcGood2 6" xfId="423"/>
    <cellStyle name="SAPBEXexcGood3" xfId="424"/>
    <cellStyle name="SAPBEXexcGood3 2" xfId="425"/>
    <cellStyle name="SAPBEXexcGood3 3" xfId="426"/>
    <cellStyle name="SAPBEXexcGood3 4" xfId="427"/>
    <cellStyle name="SAPBEXexcGood3 5" xfId="428"/>
    <cellStyle name="SAPBEXexcGood3 6" xfId="429"/>
    <cellStyle name="SAPBEXfilterDrill" xfId="430"/>
    <cellStyle name="SAPBEXfilterDrill 2" xfId="431"/>
    <cellStyle name="SAPBEXfilterDrill 3" xfId="432"/>
    <cellStyle name="SAPBEXfilterDrill 4" xfId="433"/>
    <cellStyle name="SAPBEXfilterDrill 5" xfId="434"/>
    <cellStyle name="SAPBEXfilterDrill 6" xfId="435"/>
    <cellStyle name="SAPBEXfilterItem" xfId="436"/>
    <cellStyle name="SAPBEXfilterItem 2" xfId="437"/>
    <cellStyle name="SAPBEXfilterItem 3" xfId="438"/>
    <cellStyle name="SAPBEXfilterItem 4" xfId="439"/>
    <cellStyle name="SAPBEXfilterItem 5" xfId="440"/>
    <cellStyle name="SAPBEXfilterItem 6" xfId="441"/>
    <cellStyle name="SAPBEXfilterText" xfId="442"/>
    <cellStyle name="SAPBEXfilterText 2" xfId="443"/>
    <cellStyle name="SAPBEXfilterText 3" xfId="444"/>
    <cellStyle name="SAPBEXfilterText 4" xfId="445"/>
    <cellStyle name="SAPBEXfilterText 5" xfId="446"/>
    <cellStyle name="SAPBEXfilterText 6" xfId="447"/>
    <cellStyle name="SAPBEXformats" xfId="448"/>
    <cellStyle name="SAPBEXformats 2" xfId="449"/>
    <cellStyle name="SAPBEXformats 3" xfId="450"/>
    <cellStyle name="SAPBEXformats 4" xfId="451"/>
    <cellStyle name="SAPBEXformats 5" xfId="452"/>
    <cellStyle name="SAPBEXformats 6" xfId="453"/>
    <cellStyle name="SAPBEXheaderItem" xfId="454"/>
    <cellStyle name="SAPBEXheaderItem 2" xfId="455"/>
    <cellStyle name="SAPBEXheaderItem 3" xfId="456"/>
    <cellStyle name="SAPBEXheaderItem 4" xfId="457"/>
    <cellStyle name="SAPBEXheaderItem 5" xfId="458"/>
    <cellStyle name="SAPBEXheaderItem 6" xfId="459"/>
    <cellStyle name="SAPBEXheaderText" xfId="460"/>
    <cellStyle name="SAPBEXheaderText 2" xfId="461"/>
    <cellStyle name="SAPBEXheaderText 3" xfId="462"/>
    <cellStyle name="SAPBEXheaderText 4" xfId="463"/>
    <cellStyle name="SAPBEXheaderText 5" xfId="464"/>
    <cellStyle name="SAPBEXheaderText 6" xfId="465"/>
    <cellStyle name="SAPBEXHLevel0" xfId="466"/>
    <cellStyle name="SAPBEXHLevel0 2" xfId="467"/>
    <cellStyle name="SAPBEXHLevel0 3" xfId="468"/>
    <cellStyle name="SAPBEXHLevel0 4" xfId="469"/>
    <cellStyle name="SAPBEXHLevel0 5" xfId="470"/>
    <cellStyle name="SAPBEXHLevel0 6" xfId="471"/>
    <cellStyle name="SAPBEXHLevel0 7" xfId="472"/>
    <cellStyle name="SAPBEXHLevel0_7y-отчетная_РЖД_2009_04" xfId="473"/>
    <cellStyle name="SAPBEXHLevel0X" xfId="474"/>
    <cellStyle name="SAPBEXHLevel0X 2" xfId="475"/>
    <cellStyle name="SAPBEXHLevel0X 3" xfId="476"/>
    <cellStyle name="SAPBEXHLevel0X 4" xfId="477"/>
    <cellStyle name="SAPBEXHLevel0X 5" xfId="478"/>
    <cellStyle name="SAPBEXHLevel0X 6" xfId="479"/>
    <cellStyle name="SAPBEXHLevel0X 7" xfId="480"/>
    <cellStyle name="SAPBEXHLevel0X 8" xfId="481"/>
    <cellStyle name="SAPBEXHLevel0X 9" xfId="482"/>
    <cellStyle name="SAPBEXHLevel0X_7-р_Из_Системы" xfId="483"/>
    <cellStyle name="SAPBEXHLevel1" xfId="484"/>
    <cellStyle name="SAPBEXHLevel1 2" xfId="485"/>
    <cellStyle name="SAPBEXHLevel1 3" xfId="486"/>
    <cellStyle name="SAPBEXHLevel1 4" xfId="487"/>
    <cellStyle name="SAPBEXHLevel1 5" xfId="488"/>
    <cellStyle name="SAPBEXHLevel1 6" xfId="489"/>
    <cellStyle name="SAPBEXHLevel1 7" xfId="490"/>
    <cellStyle name="SAPBEXHLevel1_7y-отчетная_РЖД_2009_04" xfId="491"/>
    <cellStyle name="SAPBEXHLevel1X" xfId="492"/>
    <cellStyle name="SAPBEXHLevel1X 2" xfId="493"/>
    <cellStyle name="SAPBEXHLevel1X 3" xfId="494"/>
    <cellStyle name="SAPBEXHLevel1X 4" xfId="495"/>
    <cellStyle name="SAPBEXHLevel1X 5" xfId="496"/>
    <cellStyle name="SAPBEXHLevel1X 6" xfId="497"/>
    <cellStyle name="SAPBEXHLevel1X 7" xfId="498"/>
    <cellStyle name="SAPBEXHLevel1X 8" xfId="499"/>
    <cellStyle name="SAPBEXHLevel1X 9" xfId="500"/>
    <cellStyle name="SAPBEXHLevel1X_7-р_Из_Системы" xfId="501"/>
    <cellStyle name="SAPBEXHLevel2" xfId="502"/>
    <cellStyle name="SAPBEXHLevel2 2" xfId="503"/>
    <cellStyle name="SAPBEXHLevel2 3" xfId="504"/>
    <cellStyle name="SAPBEXHLevel2 4" xfId="505"/>
    <cellStyle name="SAPBEXHLevel2 5" xfId="506"/>
    <cellStyle name="SAPBEXHLevel2 6" xfId="507"/>
    <cellStyle name="SAPBEXHLevel2_Приложение_1_к_7-у-о_2009_Кв_1_ФСТ" xfId="508"/>
    <cellStyle name="SAPBEXHLevel2X" xfId="509"/>
    <cellStyle name="SAPBEXHLevel2X 2" xfId="510"/>
    <cellStyle name="SAPBEXHLevel2X 3" xfId="511"/>
    <cellStyle name="SAPBEXHLevel2X 4" xfId="512"/>
    <cellStyle name="SAPBEXHLevel2X 5" xfId="513"/>
    <cellStyle name="SAPBEXHLevel2X 6" xfId="514"/>
    <cellStyle name="SAPBEXHLevel2X 7" xfId="515"/>
    <cellStyle name="SAPBEXHLevel2X 8" xfId="516"/>
    <cellStyle name="SAPBEXHLevel2X 9" xfId="517"/>
    <cellStyle name="SAPBEXHLevel2X_7-р_Из_Системы" xfId="518"/>
    <cellStyle name="SAPBEXHLevel3" xfId="519"/>
    <cellStyle name="SAPBEXHLevel3 2" xfId="520"/>
    <cellStyle name="SAPBEXHLevel3 3" xfId="521"/>
    <cellStyle name="SAPBEXHLevel3 4" xfId="522"/>
    <cellStyle name="SAPBEXHLevel3 5" xfId="523"/>
    <cellStyle name="SAPBEXHLevel3 6" xfId="524"/>
    <cellStyle name="SAPBEXHLevel3_Приложение_1_к_7-у-о_2009_Кв_1_ФСТ" xfId="525"/>
    <cellStyle name="SAPBEXHLevel3X" xfId="526"/>
    <cellStyle name="SAPBEXHLevel3X 2" xfId="527"/>
    <cellStyle name="SAPBEXHLevel3X 3" xfId="528"/>
    <cellStyle name="SAPBEXHLevel3X 4" xfId="529"/>
    <cellStyle name="SAPBEXHLevel3X 5" xfId="530"/>
    <cellStyle name="SAPBEXHLevel3X 6" xfId="531"/>
    <cellStyle name="SAPBEXHLevel3X 7" xfId="532"/>
    <cellStyle name="SAPBEXHLevel3X 8" xfId="533"/>
    <cellStyle name="SAPBEXHLevel3X 9" xfId="534"/>
    <cellStyle name="SAPBEXHLevel3X_7-р_Из_Системы" xfId="535"/>
    <cellStyle name="SAPBEXinputData" xfId="536"/>
    <cellStyle name="SAPBEXinputData 10" xfId="537"/>
    <cellStyle name="SAPBEXinputData 2" xfId="538"/>
    <cellStyle name="SAPBEXinputData 3" xfId="539"/>
    <cellStyle name="SAPBEXinputData 4" xfId="540"/>
    <cellStyle name="SAPBEXinputData 5" xfId="541"/>
    <cellStyle name="SAPBEXinputData 6" xfId="542"/>
    <cellStyle name="SAPBEXinputData 7" xfId="543"/>
    <cellStyle name="SAPBEXinputData 8" xfId="544"/>
    <cellStyle name="SAPBEXinputData 9" xfId="545"/>
    <cellStyle name="SAPBEXinputData_7-р_Из_Системы" xfId="546"/>
    <cellStyle name="SAPBEXItemHeader" xfId="547"/>
    <cellStyle name="SAPBEXresData" xfId="548"/>
    <cellStyle name="SAPBEXresData 2" xfId="549"/>
    <cellStyle name="SAPBEXresData 3" xfId="550"/>
    <cellStyle name="SAPBEXresData 4" xfId="551"/>
    <cellStyle name="SAPBEXresData 5" xfId="552"/>
    <cellStyle name="SAPBEXresData 6" xfId="553"/>
    <cellStyle name="SAPBEXresDataEmph" xfId="554"/>
    <cellStyle name="SAPBEXresDataEmph 2" xfId="555"/>
    <cellStyle name="SAPBEXresDataEmph 2 2" xfId="556"/>
    <cellStyle name="SAPBEXresDataEmph 3" xfId="557"/>
    <cellStyle name="SAPBEXresDataEmph 3 2" xfId="558"/>
    <cellStyle name="SAPBEXresDataEmph 4" xfId="559"/>
    <cellStyle name="SAPBEXresDataEmph 4 2" xfId="560"/>
    <cellStyle name="SAPBEXresDataEmph 5" xfId="561"/>
    <cellStyle name="SAPBEXresDataEmph 5 2" xfId="562"/>
    <cellStyle name="SAPBEXresDataEmph 6" xfId="563"/>
    <cellStyle name="SAPBEXresDataEmph 6 2" xfId="564"/>
    <cellStyle name="SAPBEXresItem" xfId="565"/>
    <cellStyle name="SAPBEXresItem 2" xfId="566"/>
    <cellStyle name="SAPBEXresItem 3" xfId="567"/>
    <cellStyle name="SAPBEXresItem 4" xfId="568"/>
    <cellStyle name="SAPBEXresItem 5" xfId="569"/>
    <cellStyle name="SAPBEXresItem 6" xfId="570"/>
    <cellStyle name="SAPBEXresItemX" xfId="571"/>
    <cellStyle name="SAPBEXresItemX 2" xfId="572"/>
    <cellStyle name="SAPBEXresItemX 3" xfId="573"/>
    <cellStyle name="SAPBEXresItemX 4" xfId="574"/>
    <cellStyle name="SAPBEXresItemX 5" xfId="575"/>
    <cellStyle name="SAPBEXresItemX 6" xfId="576"/>
    <cellStyle name="SAPBEXstdData" xfId="577"/>
    <cellStyle name="SAPBEXstdData 2" xfId="578"/>
    <cellStyle name="SAPBEXstdData 3" xfId="579"/>
    <cellStyle name="SAPBEXstdData 4" xfId="580"/>
    <cellStyle name="SAPBEXstdData 5" xfId="581"/>
    <cellStyle name="SAPBEXstdData 6" xfId="582"/>
    <cellStyle name="SAPBEXstdData_Приложение_1_к_7-у-о_2009_Кв_1_ФСТ" xfId="583"/>
    <cellStyle name="SAPBEXstdDataEmph" xfId="584"/>
    <cellStyle name="SAPBEXstdDataEmph 2" xfId="585"/>
    <cellStyle name="SAPBEXstdDataEmph 3" xfId="586"/>
    <cellStyle name="SAPBEXstdDataEmph 4" xfId="587"/>
    <cellStyle name="SAPBEXstdDataEmph 5" xfId="588"/>
    <cellStyle name="SAPBEXstdDataEmph 6" xfId="589"/>
    <cellStyle name="SAPBEXstdItem" xfId="590"/>
    <cellStyle name="SAPBEXstdItem 2" xfId="591"/>
    <cellStyle name="SAPBEXstdItem 3" xfId="592"/>
    <cellStyle name="SAPBEXstdItem 4" xfId="593"/>
    <cellStyle name="SAPBEXstdItem 5" xfId="594"/>
    <cellStyle name="SAPBEXstdItem 6" xfId="595"/>
    <cellStyle name="SAPBEXstdItem 7" xfId="596"/>
    <cellStyle name="SAPBEXstdItem_7-р" xfId="597"/>
    <cellStyle name="SAPBEXstdItemX" xfId="598"/>
    <cellStyle name="SAPBEXstdItemX 2" xfId="599"/>
    <cellStyle name="SAPBEXstdItemX 3" xfId="600"/>
    <cellStyle name="SAPBEXstdItemX 4" xfId="601"/>
    <cellStyle name="SAPBEXstdItemX 5" xfId="602"/>
    <cellStyle name="SAPBEXstdItemX 6" xfId="603"/>
    <cellStyle name="SAPBEXtitle" xfId="604"/>
    <cellStyle name="SAPBEXtitle 2" xfId="605"/>
    <cellStyle name="SAPBEXtitle 3" xfId="606"/>
    <cellStyle name="SAPBEXtitle 4" xfId="607"/>
    <cellStyle name="SAPBEXtitle 5" xfId="608"/>
    <cellStyle name="SAPBEXtitle 6" xfId="609"/>
    <cellStyle name="SAPBEXunassignedItem" xfId="610"/>
    <cellStyle name="SAPBEXunassignedItem 2" xfId="611"/>
    <cellStyle name="SAPBEXundefined" xfId="612"/>
    <cellStyle name="SAPBEXundefined 2" xfId="613"/>
    <cellStyle name="SAPBEXundefined 3" xfId="614"/>
    <cellStyle name="SAPBEXundefined 4" xfId="615"/>
    <cellStyle name="SAPBEXundefined 5" xfId="616"/>
    <cellStyle name="SAPBEXundefined 6" xfId="617"/>
    <cellStyle name="Sheet Title" xfId="618"/>
    <cellStyle name="styleColumnTitles" xfId="619"/>
    <cellStyle name="styleDateRange" xfId="620"/>
    <cellStyle name="styleHidden" xfId="621"/>
    <cellStyle name="styleNormal" xfId="622"/>
    <cellStyle name="styleSeriesAttributes" xfId="623"/>
    <cellStyle name="styleSeriesData" xfId="624"/>
    <cellStyle name="styleSeriesDataForecast" xfId="625"/>
    <cellStyle name="styleSeriesDataForecastNA" xfId="626"/>
    <cellStyle name="styleSeriesDataNA" xfId="627"/>
    <cellStyle name="Text Indent A" xfId="628"/>
    <cellStyle name="Text Indent B" xfId="629"/>
    <cellStyle name="Text Indent C" xfId="630"/>
    <cellStyle name="Times New Roman0181000015536870911" xfId="631"/>
    <cellStyle name="Title" xfId="632"/>
    <cellStyle name="Title 2" xfId="633"/>
    <cellStyle name="Total" xfId="634"/>
    <cellStyle name="Total 2" xfId="635"/>
    <cellStyle name="Warning Text" xfId="636"/>
    <cellStyle name="Warning Text 2" xfId="637"/>
    <cellStyle name="Акцент1 2" xfId="638"/>
    <cellStyle name="Акцент2 2" xfId="639"/>
    <cellStyle name="Акцент3 2" xfId="640"/>
    <cellStyle name="Акцент4 2" xfId="641"/>
    <cellStyle name="Акцент5 2" xfId="642"/>
    <cellStyle name="Акцент6 2" xfId="643"/>
    <cellStyle name="Ввод  2" xfId="644"/>
    <cellStyle name="Вывод 2" xfId="645"/>
    <cellStyle name="Вычисление 2" xfId="646"/>
    <cellStyle name="Главные показатели" xfId="801"/>
    <cellStyle name="Заголовок 1 2" xfId="647"/>
    <cellStyle name="Заголовок 2 2" xfId="648"/>
    <cellStyle name="Заголовок 3 2" xfId="649"/>
    <cellStyle name="Заголовок 4 2" xfId="650"/>
    <cellStyle name="Итог 2" xfId="651"/>
    <cellStyle name="Контрольная ячейка 2" xfId="652"/>
    <cellStyle name="Название 2" xfId="653"/>
    <cellStyle name="Нейтральный 2" xfId="654"/>
    <cellStyle name="Обычный" xfId="0" builtinId="0"/>
    <cellStyle name="Обычный 10" xfId="655"/>
    <cellStyle name="Обычный 10 2" xfId="656"/>
    <cellStyle name="Обычный 11" xfId="657"/>
    <cellStyle name="Обычный 12" xfId="658"/>
    <cellStyle name="Обычный 12 2" xfId="659"/>
    <cellStyle name="Обычный 12_Т-НахВТО-газ-28.09.12" xfId="660"/>
    <cellStyle name="Обычный 13" xfId="661"/>
    <cellStyle name="Обычный 14" xfId="662"/>
    <cellStyle name="Обычный 15" xfId="663"/>
    <cellStyle name="Обычный 16" xfId="664"/>
    <cellStyle name="Обычный 16 2" xfId="665"/>
    <cellStyle name="Обычный 17" xfId="666"/>
    <cellStyle name="Обычный 18" xfId="667"/>
    <cellStyle name="Обычный 19" xfId="668"/>
    <cellStyle name="Обычный 2" xfId="669"/>
    <cellStyle name="Обычный 2 10" xfId="670"/>
    <cellStyle name="Обычный 2 11" xfId="671"/>
    <cellStyle name="Обычный 2 11 2" xfId="672"/>
    <cellStyle name="Обычный 2 11_Т-НахВТО-газ-28.09.12" xfId="673"/>
    <cellStyle name="Обычный 2 12" xfId="674"/>
    <cellStyle name="Обычный 2 12 2" xfId="675"/>
    <cellStyle name="Обычный 2 12_Т-НахВТО-газ-28.09.12" xfId="676"/>
    <cellStyle name="Обычный 2 13" xfId="677"/>
    <cellStyle name="Обычный 2 14" xfId="678"/>
    <cellStyle name="Обычный 2 15" xfId="679"/>
    <cellStyle name="Обычный 2 16" xfId="680"/>
    <cellStyle name="Обычный 2 17" xfId="681"/>
    <cellStyle name="Обычный 2 18" xfId="682"/>
    <cellStyle name="Обычный 2 19" xfId="683"/>
    <cellStyle name="Обычный 2 2" xfId="684"/>
    <cellStyle name="Обычный 2 3" xfId="685"/>
    <cellStyle name="Обычный 2 4" xfId="686"/>
    <cellStyle name="Обычный 2 5" xfId="687"/>
    <cellStyle name="Обычный 2 6" xfId="688"/>
    <cellStyle name="Обычный 2 7" xfId="689"/>
    <cellStyle name="Обычный 2 8" xfId="690"/>
    <cellStyle name="Обычный 2 9" xfId="691"/>
    <cellStyle name="Обычный 2_Т-НахВТО-газ-28.09.12" xfId="692"/>
    <cellStyle name="Обычный 20" xfId="693"/>
    <cellStyle name="Обычный 21" xfId="694"/>
    <cellStyle name="Обычный 22" xfId="695"/>
    <cellStyle name="Обычный 23" xfId="696"/>
    <cellStyle name="Обычный 24" xfId="697"/>
    <cellStyle name="Обычный 25" xfId="698"/>
    <cellStyle name="Обычный 26" xfId="699"/>
    <cellStyle name="Обычный 27" xfId="700"/>
    <cellStyle name="Обычный 28" xfId="701"/>
    <cellStyle name="Обычный 29" xfId="702"/>
    <cellStyle name="Обычный 3" xfId="703"/>
    <cellStyle name="Обычный 3 2" xfId="704"/>
    <cellStyle name="Обычный 3 3" xfId="705"/>
    <cellStyle name="Обычный 3 4" xfId="706"/>
    <cellStyle name="Обычный 3 5" xfId="707"/>
    <cellStyle name="Обычный 3_RZD_2009-2030_macromodel_090518" xfId="708"/>
    <cellStyle name="Обычный 30" xfId="709"/>
    <cellStyle name="Обычный 31" xfId="710"/>
    <cellStyle name="Обычный 32" xfId="711"/>
    <cellStyle name="Обычный 33" xfId="712"/>
    <cellStyle name="Обычный 34" xfId="713"/>
    <cellStyle name="Обычный 35" xfId="714"/>
    <cellStyle name="Обычный 4" xfId="715"/>
    <cellStyle name="Обычный 4 2" xfId="716"/>
    <cellStyle name="Обычный 4 2 2" xfId="717"/>
    <cellStyle name="Обычный 4 2 3" xfId="718"/>
    <cellStyle name="Обычный 4 2_Т-НахВТО-газ-28.09.12" xfId="719"/>
    <cellStyle name="Обычный 4 3" xfId="720"/>
    <cellStyle name="Обычный 4 4" xfId="721"/>
    <cellStyle name="Обычный 4_ЦФ запрос2008-2009" xfId="722"/>
    <cellStyle name="Обычный 5" xfId="723"/>
    <cellStyle name="Обычный 5 2" xfId="724"/>
    <cellStyle name="Обычный 5 2 2" xfId="725"/>
    <cellStyle name="Обычный 6" xfId="726"/>
    <cellStyle name="Обычный 6 2" xfId="727"/>
    <cellStyle name="Обычный 7" xfId="728"/>
    <cellStyle name="Обычный 7 2" xfId="729"/>
    <cellStyle name="Обычный 8" xfId="730"/>
    <cellStyle name="Обычный 8 2" xfId="731"/>
    <cellStyle name="Обычный 9" xfId="732"/>
    <cellStyle name="Обычный 9 2" xfId="733"/>
    <cellStyle name="Обычный_Лист1 2" xfId="734"/>
    <cellStyle name="Плохой 2" xfId="735"/>
    <cellStyle name="Пояснение 2" xfId="736"/>
    <cellStyle name="Примечание 2" xfId="737"/>
    <cellStyle name="Процентный" xfId="738" builtinId="5"/>
    <cellStyle name="Процентный 10" xfId="739"/>
    <cellStyle name="Процентный 11" xfId="740"/>
    <cellStyle name="Процентный 12" xfId="741"/>
    <cellStyle name="Процентный 13" xfId="742"/>
    <cellStyle name="Процентный 14" xfId="743"/>
    <cellStyle name="Процентный 15" xfId="744"/>
    <cellStyle name="Процентный 16" xfId="745"/>
    <cellStyle name="Процентный 2" xfId="746"/>
    <cellStyle name="Процентный 2 2" xfId="747"/>
    <cellStyle name="Процентный 2 2 2" xfId="748"/>
    <cellStyle name="Процентный 3" xfId="749"/>
    <cellStyle name="Процентный 4" xfId="750"/>
    <cellStyle name="Процентный 5" xfId="751"/>
    <cellStyle name="Процентный 6" xfId="752"/>
    <cellStyle name="Процентный 7" xfId="753"/>
    <cellStyle name="Процентный 8" xfId="754"/>
    <cellStyle name="Процентный 9" xfId="755"/>
    <cellStyle name="Сверхулин" xfId="756"/>
    <cellStyle name="Связанная ячейка 2" xfId="757"/>
    <cellStyle name="Ссылка" xfId="821"/>
    <cellStyle name="Ссылки" xfId="800"/>
    <cellStyle name="Ссылки %" xfId="811"/>
    <cellStyle name="Ссылки % 1" xfId="816"/>
    <cellStyle name="Ссылки 2" xfId="802"/>
    <cellStyle name="Ссылки 3" xfId="810"/>
    <cellStyle name="Ссылки 4" xfId="812"/>
    <cellStyle name="Стиль 1" xfId="758"/>
    <cellStyle name="Стиль 1 2" xfId="759"/>
    <cellStyle name="Стиль 1 3" xfId="760"/>
    <cellStyle name="Стиль 1 4" xfId="761"/>
    <cellStyle name="Стиль 1 5" xfId="762"/>
    <cellStyle name="Стиль 1 6" xfId="763"/>
    <cellStyle name="Стиль 1 7" xfId="764"/>
    <cellStyle name="Стиль 1_Книга2" xfId="765"/>
    <cellStyle name="ТаблицаТекст" xfId="766"/>
    <cellStyle name="Текст предупреждения 2" xfId="767"/>
    <cellStyle name="Тысячи [0]_Chart1 (Sales &amp; Costs)" xfId="768"/>
    <cellStyle name="Тысячи_Chart1 (Sales &amp; Costs)" xfId="769"/>
    <cellStyle name="Финансовый" xfId="770" builtinId="3"/>
    <cellStyle name="Финансовый [0] 2" xfId="771"/>
    <cellStyle name="Финансовый 10" xfId="772"/>
    <cellStyle name="Финансовый 11" xfId="773"/>
    <cellStyle name="Финансовый 12" xfId="774"/>
    <cellStyle name="Финансовый 13" xfId="775"/>
    <cellStyle name="Финансовый 14" xfId="776"/>
    <cellStyle name="Финансовый 15" xfId="777"/>
    <cellStyle name="Финансовый 16" xfId="778"/>
    <cellStyle name="Финансовый 17" xfId="779"/>
    <cellStyle name="Финансовый 2" xfId="780"/>
    <cellStyle name="Финансовый 2 10" xfId="781"/>
    <cellStyle name="Финансовый 2 11" xfId="782"/>
    <cellStyle name="Финансовый 2 12" xfId="783"/>
    <cellStyle name="Финансовый 2 2" xfId="784"/>
    <cellStyle name="Финансовый 2 3" xfId="785"/>
    <cellStyle name="Финансовый 2 4" xfId="786"/>
    <cellStyle name="Финансовый 2 5" xfId="787"/>
    <cellStyle name="Финансовый 2 6" xfId="788"/>
    <cellStyle name="Финансовый 2 7" xfId="789"/>
    <cellStyle name="Финансовый 2 8" xfId="790"/>
    <cellStyle name="Финансовый 2 9" xfId="791"/>
    <cellStyle name="Финансовый 3" xfId="792"/>
    <cellStyle name="Финансовый 4" xfId="793"/>
    <cellStyle name="Финансовый 5" xfId="794"/>
    <cellStyle name="Финансовый 6" xfId="795"/>
    <cellStyle name="Финансовый 7" xfId="796"/>
    <cellStyle name="Финансовый 8" xfId="797"/>
    <cellStyle name="Финансовый 9" xfId="798"/>
    <cellStyle name="Формулы" xfId="807"/>
    <cellStyle name="Формулы %" xfId="805"/>
    <cellStyle name="Формулы % 3" xfId="817"/>
    <cellStyle name="Формулы % выд." xfId="808"/>
    <cellStyle name="Формулы % выд. 2" xfId="815"/>
    <cellStyle name="Формулы 2" xfId="809"/>
    <cellStyle name="Формулы DSCR" xfId="819"/>
    <cellStyle name="Формулы Interest coverage ratio" xfId="820"/>
    <cellStyle name="Формулы выд. таб." xfId="806"/>
    <cellStyle name="Формулы выдел. 2" xfId="804"/>
    <cellStyle name="Формулы выделенные" xfId="803"/>
    <cellStyle name="Формулы графики" xfId="818"/>
    <cellStyle name="Формулы основ" xfId="823"/>
    <cellStyle name="Хороший 2" xfId="799"/>
  </cellStyles>
  <dxfs count="0"/>
  <tableStyles count="0" defaultTableStyle="TableStyleMedium2" defaultPivotStyle="PivotStyleLight16"/>
  <colors>
    <mruColors>
      <color rgb="FFC9E3FF"/>
      <color rgb="FF0070C0"/>
      <color rgb="FFEBE3C1"/>
      <color rgb="FF5391D5"/>
      <color rgb="FF353436"/>
      <color rgb="FF353536"/>
      <color rgb="FFECE3C1"/>
      <color rgb="FFFBD3A3"/>
      <color rgb="FFF8A43E"/>
      <color rgb="FFFCD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ru-RU" sz="1400"/>
              <a:t>Анализ свободного денежного потока  и выплат долга</a:t>
            </a:r>
          </a:p>
        </c:rich>
      </c:tx>
      <c:layout>
        <c:manualLayout>
          <c:xMode val="edge"/>
          <c:yMode val="edge"/>
          <c:x val="7.2920660198374078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57174763139953"/>
          <c:y val="0.20109319540165285"/>
          <c:w val="0.79732694914855773"/>
          <c:h val="0.5729022879712431"/>
        </c:manualLayout>
      </c:layout>
      <c:areaChart>
        <c:grouping val="standard"/>
        <c:varyColors val="0"/>
        <c:ser>
          <c:idx val="0"/>
          <c:order val="0"/>
          <c:tx>
            <c:strRef>
              <c:f>Outputs!$C$120</c:f>
              <c:strCache>
                <c:ptCount val="1"/>
                <c:pt idx="0">
                  <c:v>CFADS </c:v>
                </c:pt>
              </c:strCache>
            </c:strRef>
          </c:tx>
          <c:spPr>
            <a:solidFill>
              <a:srgbClr val="BFDFF1"/>
            </a:solidFill>
            <a:ln>
              <a:noFill/>
            </a:ln>
          </c:spPr>
          <c:cat>
            <c:strRef>
              <c:f>Outputs!$F$67:$R$67</c:f>
              <c:strCache>
                <c:ptCount val="13"/>
                <c:pt idx="0">
                  <c:v>2015Ф</c:v>
                </c:pt>
                <c:pt idx="1">
                  <c:v>2016Ф</c:v>
                </c:pt>
                <c:pt idx="2">
                  <c:v>2017Ф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ХХХХ</c:v>
                </c:pt>
              </c:strCache>
            </c:strRef>
          </c:cat>
          <c:val>
            <c:numRef>
              <c:f>Outputs!$F$120:$Q$120</c:f>
              <c:numCache>
                <c:formatCode># ##0_);\(# ##0\);\-_);@</c:formatCode>
                <c:ptCount val="12"/>
                <c:pt idx="3">
                  <c:v>15346.099999999999</c:v>
                </c:pt>
                <c:pt idx="4">
                  <c:v>22051.507080200419</c:v>
                </c:pt>
                <c:pt idx="5">
                  <c:v>27485.187708855519</c:v>
                </c:pt>
                <c:pt idx="6">
                  <c:v>27504.585494987543</c:v>
                </c:pt>
                <c:pt idx="7">
                  <c:v>30501.448558897217</c:v>
                </c:pt>
                <c:pt idx="8">
                  <c:v>34475.776900584824</c:v>
                </c:pt>
                <c:pt idx="9">
                  <c:v>38427.570520050111</c:v>
                </c:pt>
                <c:pt idx="10">
                  <c:v>42356.829417293178</c:v>
                </c:pt>
                <c:pt idx="11">
                  <c:v>46263.553592314078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A-41CD-BE27-00688F991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10048"/>
        <c:axId val="144611584"/>
      </c:areaChart>
      <c:barChart>
        <c:barDir val="col"/>
        <c:grouping val="stacked"/>
        <c:varyColors val="0"/>
        <c:ser>
          <c:idx val="2"/>
          <c:order val="1"/>
          <c:tx>
            <c:strRef>
              <c:f>Outputs!$C$168</c:f>
              <c:strCache>
                <c:ptCount val="1"/>
                <c:pt idx="0">
                  <c:v>Выплата тела долга (всего)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Outputs!$F$67:$R$67</c:f>
              <c:strCache>
                <c:ptCount val="13"/>
                <c:pt idx="0">
                  <c:v>2015Ф</c:v>
                </c:pt>
                <c:pt idx="1">
                  <c:v>2016Ф</c:v>
                </c:pt>
                <c:pt idx="2">
                  <c:v>2017Ф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ХХХХ</c:v>
                </c:pt>
              </c:strCache>
            </c:strRef>
          </c:cat>
          <c:val>
            <c:numRef>
              <c:f>Outputs!$F$168:$Q$168</c:f>
              <c:numCache>
                <c:formatCode># ##0_);\(# ##0\);\-_);@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4375</c:v>
                </c:pt>
                <c:pt idx="4">
                  <c:v>5399.3055555555493</c:v>
                </c:pt>
                <c:pt idx="5">
                  <c:v>6423.6111111111095</c:v>
                </c:pt>
                <c:pt idx="6">
                  <c:v>7447.9166666666652</c:v>
                </c:pt>
                <c:pt idx="7">
                  <c:v>8472.2222222222226</c:v>
                </c:pt>
                <c:pt idx="8">
                  <c:v>9496.5277777777774</c:v>
                </c:pt>
                <c:pt idx="9">
                  <c:v>10520.833333333332</c:v>
                </c:pt>
                <c:pt idx="10">
                  <c:v>11545.138888888885</c:v>
                </c:pt>
                <c:pt idx="11">
                  <c:v>12569.444444444443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CA-41CD-BE27-00688F991A2B}"/>
            </c:ext>
          </c:extLst>
        </c:ser>
        <c:ser>
          <c:idx val="1"/>
          <c:order val="2"/>
          <c:tx>
            <c:strRef>
              <c:f>Outputs!$C$167</c:f>
              <c:strCache>
                <c:ptCount val="1"/>
                <c:pt idx="0">
                  <c:v>Выплата процентов (всего)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Outputs!$F$67:$R$67</c:f>
              <c:strCache>
                <c:ptCount val="13"/>
                <c:pt idx="0">
                  <c:v>2015Ф</c:v>
                </c:pt>
                <c:pt idx="1">
                  <c:v>2016Ф</c:v>
                </c:pt>
                <c:pt idx="2">
                  <c:v>2017Ф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ХХХХ</c:v>
                </c:pt>
              </c:strCache>
            </c:strRef>
          </c:cat>
          <c:val>
            <c:numRef>
              <c:f>Outputs!$F$167:$Q$167</c:f>
              <c:numCache>
                <c:formatCode># ##0_);\(# ##0\);\-_);@</c:formatCode>
                <c:ptCount val="12"/>
                <c:pt idx="0">
                  <c:v>1677.5</c:v>
                </c:pt>
                <c:pt idx="1">
                  <c:v>1677.5</c:v>
                </c:pt>
                <c:pt idx="2">
                  <c:v>1677.5</c:v>
                </c:pt>
                <c:pt idx="3">
                  <c:v>8002.5</c:v>
                </c:pt>
                <c:pt idx="4">
                  <c:v>7668.6805555555575</c:v>
                </c:pt>
                <c:pt idx="5">
                  <c:v>7029.6874999999991</c:v>
                </c:pt>
                <c:pt idx="6">
                  <c:v>6278.020833333333</c:v>
                </c:pt>
                <c:pt idx="7">
                  <c:v>5413.6805555555547</c:v>
                </c:pt>
                <c:pt idx="8">
                  <c:v>4436.6666666666661</c:v>
                </c:pt>
                <c:pt idx="9">
                  <c:v>3346.9791666666656</c:v>
                </c:pt>
                <c:pt idx="10">
                  <c:v>2144.6180555555538</c:v>
                </c:pt>
                <c:pt idx="11">
                  <c:v>829.58333333333246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CA-41CD-BE27-00688F991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4610048"/>
        <c:axId val="144611584"/>
      </c:barChart>
      <c:lineChart>
        <c:grouping val="standard"/>
        <c:varyColors val="0"/>
        <c:ser>
          <c:idx val="3"/>
          <c:order val="3"/>
          <c:tx>
            <c:strRef>
              <c:f>Outputs!$C$123</c:f>
              <c:strCache>
                <c:ptCount val="1"/>
                <c:pt idx="0">
                  <c:v>DSCR </c:v>
                </c:pt>
              </c:strCache>
            </c:strRef>
          </c:tx>
          <c:spPr>
            <a:ln>
              <a:solidFill>
                <a:srgbClr val="F9B35C"/>
              </a:solidFill>
            </a:ln>
          </c:spPr>
          <c:marker>
            <c:symbol val="square"/>
            <c:size val="5"/>
            <c:spPr>
              <a:solidFill>
                <a:srgbClr val="F9B35C"/>
              </a:solidFill>
              <a:ln>
                <a:solidFill>
                  <a:srgbClr val="F9B35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Outputs!$F$67:$R$67</c:f>
              <c:strCache>
                <c:ptCount val="13"/>
                <c:pt idx="0">
                  <c:v>2015Ф</c:v>
                </c:pt>
                <c:pt idx="1">
                  <c:v>2016Ф</c:v>
                </c:pt>
                <c:pt idx="2">
                  <c:v>2017Ф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ХХХХ</c:v>
                </c:pt>
              </c:strCache>
            </c:strRef>
          </c:cat>
          <c:val>
            <c:numRef>
              <c:f>Outputs!$F$123:$Q$123</c:f>
              <c:numCache>
                <c:formatCode># ##0,00_);\(# ##0,00\);\-_);@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1.2398384164815188</c:v>
                </c:pt>
                <c:pt idx="4">
                  <c:v>1.6874449431386402</c:v>
                </c:pt>
                <c:pt idx="5">
                  <c:v>2.0430073325032296</c:v>
                </c:pt>
                <c:pt idx="6">
                  <c:v>2.0038402109136473</c:v>
                </c:pt>
                <c:pt idx="7">
                  <c:v>2.1965765602010427</c:v>
                </c:pt>
                <c:pt idx="8">
                  <c:v>2.4743627197660536</c:v>
                </c:pt>
                <c:pt idx="9">
                  <c:v>2.770990054851846</c:v>
                </c:pt>
                <c:pt idx="10">
                  <c:v>3.0940526986114518</c:v>
                </c:pt>
                <c:pt idx="11">
                  <c:v>3.4527545102221495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8CA-41CD-BE27-00688F991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13760"/>
        <c:axId val="144615296"/>
      </c:lineChart>
      <c:catAx>
        <c:axId val="144610048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crossAx val="144611584"/>
        <c:crosses val="autoZero"/>
        <c:auto val="1"/>
        <c:lblAlgn val="ctr"/>
        <c:lblOffset val="100"/>
        <c:noMultiLvlLbl val="0"/>
      </c:catAx>
      <c:valAx>
        <c:axId val="144611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млн. руб.</a:t>
                </a:r>
              </a:p>
            </c:rich>
          </c:tx>
          <c:layout>
            <c:manualLayout>
              <c:xMode val="edge"/>
              <c:yMode val="edge"/>
              <c:x val="4.6050650746027998E-3"/>
              <c:y val="8.5827709615838757E-2"/>
            </c:manualLayout>
          </c:layout>
          <c:overlay val="0"/>
        </c:title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crossAx val="144610048"/>
        <c:crosses val="autoZero"/>
        <c:crossBetween val="between"/>
      </c:valAx>
      <c:catAx>
        <c:axId val="144613760"/>
        <c:scaling>
          <c:orientation val="minMax"/>
        </c:scaling>
        <c:delete val="1"/>
        <c:axPos val="b"/>
        <c:numFmt formatCode="\О\с\н\о\в\н\о\й" sourceLinked="1"/>
        <c:majorTickMark val="out"/>
        <c:minorTickMark val="none"/>
        <c:tickLblPos val="nextTo"/>
        <c:crossAx val="144615296"/>
        <c:crosses val="autoZero"/>
        <c:auto val="1"/>
        <c:lblAlgn val="ctr"/>
        <c:lblOffset val="100"/>
        <c:noMultiLvlLbl val="0"/>
      </c:catAx>
      <c:valAx>
        <c:axId val="144615296"/>
        <c:scaling>
          <c:orientation val="minMax"/>
        </c:scaling>
        <c:delete val="0"/>
        <c:axPos val="r"/>
        <c:numFmt formatCode="# ##0,00_);\(# ##0,0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crossAx val="1446137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295552847885536"/>
          <c:y val="0.87586084751638948"/>
          <c:w val="0.73464920817482082"/>
          <c:h val="0.10242777273658632"/>
        </c:manualLayout>
      </c:layout>
      <c:overlay val="0"/>
      <c:txPr>
        <a:bodyPr/>
        <a:lstStyle/>
        <a:p>
          <a:pPr>
            <a:defRPr>
              <a:solidFill>
                <a:srgbClr val="0070C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0070C0"/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Средние показатели </a:t>
            </a:r>
          </a:p>
        </c:rich>
      </c:tx>
      <c:layout>
        <c:manualLayout>
          <c:xMode val="edge"/>
          <c:yMode val="edge"/>
          <c:x val="7.293194814526510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5090142443880912"/>
          <c:h val="0.475513032007235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DSCR_Sensitivity!$D$5</c:f>
              <c:strCache>
                <c:ptCount val="1"/>
                <c:pt idx="0">
                  <c:v>NPV</c:v>
                </c:pt>
              </c:strCache>
            </c:strRef>
          </c:tx>
          <c:spPr>
            <a:solidFill>
              <a:srgbClr val="12A7DA"/>
            </a:solidFill>
            <a:ln>
              <a:solidFill>
                <a:srgbClr val="12A7DA"/>
              </a:solidFill>
            </a:ln>
          </c:spPr>
          <c:invertIfNegative val="0"/>
          <c:cat>
            <c:strRef>
              <c:f>DSCR_Sensitivity!$C$6:$C$18</c:f>
              <c:strCache>
                <c:ptCount val="13"/>
                <c:pt idx="0">
                  <c:v>Базовое значение</c:v>
                </c:pt>
                <c:pt idx="1">
                  <c:v>Цена + 5%</c:v>
                </c:pt>
                <c:pt idx="2">
                  <c:v>Цена - 5%</c:v>
                </c:pt>
                <c:pt idx="3">
                  <c:v>Объемы + 10%</c:v>
                </c:pt>
                <c:pt idx="4">
                  <c:v>Объемы - 10%</c:v>
                </c:pt>
                <c:pt idx="5">
                  <c:v>Себестоимость - 5%</c:v>
                </c:pt>
                <c:pt idx="6">
                  <c:v>Себестоимость + 10%</c:v>
                </c:pt>
                <c:pt idx="7">
                  <c:v>CAPEX - 5%</c:v>
                </c:pt>
                <c:pt idx="8">
                  <c:v>CAPEX + 10%</c:v>
                </c:pt>
                <c:pt idx="9">
                  <c:v>Обменный курс + 10%</c:v>
                </c:pt>
                <c:pt idx="10">
                  <c:v>Обменный курс - 10%</c:v>
                </c:pt>
                <c:pt idx="11">
                  <c:v>Процентная ставка + 1%</c:v>
                </c:pt>
                <c:pt idx="12">
                  <c:v>Процентная ставка + 2%</c:v>
                </c:pt>
              </c:strCache>
            </c:strRef>
          </c:cat>
          <c:val>
            <c:numRef>
              <c:f>DSCR_Sensitivity!$D$6:$D$18</c:f>
              <c:numCache>
                <c:formatCode># ##0_);\(# ##0\);\-_);@</c:formatCode>
                <c:ptCount val="13"/>
                <c:pt idx="0">
                  <c:v>43124.626039873699</c:v>
                </c:pt>
                <c:pt idx="1">
                  <c:v>53985.308636168236</c:v>
                </c:pt>
                <c:pt idx="2">
                  <c:v>167351.50058684123</c:v>
                </c:pt>
                <c:pt idx="3">
                  <c:v>48010.549470641294</c:v>
                </c:pt>
                <c:pt idx="4">
                  <c:v>34779.655612249531</c:v>
                </c:pt>
                <c:pt idx="5">
                  <c:v>52440.675304798118</c:v>
                </c:pt>
                <c:pt idx="6">
                  <c:v>-25517.061231203108</c:v>
                </c:pt>
                <c:pt idx="7">
                  <c:v>46239.397733953003</c:v>
                </c:pt>
                <c:pt idx="8">
                  <c:v>3521.1172381292199</c:v>
                </c:pt>
                <c:pt idx="9">
                  <c:v>41857.168891525966</c:v>
                </c:pt>
                <c:pt idx="10">
                  <c:v>43388.978501188642</c:v>
                </c:pt>
                <c:pt idx="11">
                  <c:v>34779.655612249531</c:v>
                </c:pt>
                <c:pt idx="12">
                  <c:v>-25517.061231203108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B2-49B3-9DD3-CDC85F8BE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018752"/>
        <c:axId val="175020288"/>
      </c:barChart>
      <c:lineChart>
        <c:grouping val="standard"/>
        <c:varyColors val="0"/>
        <c:ser>
          <c:idx val="0"/>
          <c:order val="1"/>
          <c:tx>
            <c:strRef>
              <c:f>DSCR_Sensitivity!$E$5</c:f>
              <c:strCache>
                <c:ptCount val="1"/>
                <c:pt idx="0">
                  <c:v>DSCR avg</c:v>
                </c:pt>
              </c:strCache>
            </c:strRef>
          </c:tx>
          <c:spPr>
            <a:ln>
              <a:solidFill>
                <a:srgbClr val="BFDFF1"/>
              </a:solidFill>
            </a:ln>
          </c:spPr>
          <c:marker>
            <c:spPr>
              <a:solidFill>
                <a:srgbClr val="86BFE9"/>
              </a:solidFill>
              <a:ln>
                <a:solidFill>
                  <a:srgbClr val="BFDFF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F8A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DSCR_Sensitivity!$C$6:$C$18</c:f>
              <c:strCache>
                <c:ptCount val="13"/>
                <c:pt idx="0">
                  <c:v>Базовое значение</c:v>
                </c:pt>
                <c:pt idx="1">
                  <c:v>Цена + 5%</c:v>
                </c:pt>
                <c:pt idx="2">
                  <c:v>Цена - 5%</c:v>
                </c:pt>
                <c:pt idx="3">
                  <c:v>Объемы + 10%</c:v>
                </c:pt>
                <c:pt idx="4">
                  <c:v>Объемы - 10%</c:v>
                </c:pt>
                <c:pt idx="5">
                  <c:v>Себестоимость - 5%</c:v>
                </c:pt>
                <c:pt idx="6">
                  <c:v>Себестоимость + 10%</c:v>
                </c:pt>
                <c:pt idx="7">
                  <c:v>CAPEX - 5%</c:v>
                </c:pt>
                <c:pt idx="8">
                  <c:v>CAPEX + 10%</c:v>
                </c:pt>
                <c:pt idx="9">
                  <c:v>Обменный курс + 10%</c:v>
                </c:pt>
                <c:pt idx="10">
                  <c:v>Обменный курс - 10%</c:v>
                </c:pt>
                <c:pt idx="11">
                  <c:v>Процентная ставка + 1%</c:v>
                </c:pt>
                <c:pt idx="12">
                  <c:v>Процентная ставка + 2%</c:v>
                </c:pt>
              </c:strCache>
            </c:strRef>
          </c:cat>
          <c:val>
            <c:numRef>
              <c:f>DSCR_Sensitivity!$E$6:$E$18</c:f>
              <c:numCache>
                <c:formatCode># ##0,00_);\(# ##0,00\);\-_);@</c:formatCode>
                <c:ptCount val="13"/>
                <c:pt idx="0">
                  <c:v>1.7022586447255357</c:v>
                </c:pt>
                <c:pt idx="1">
                  <c:v>2.9745655641337105</c:v>
                </c:pt>
                <c:pt idx="2">
                  <c:v>1.3020815768251912</c:v>
                </c:pt>
                <c:pt idx="3">
                  <c:v>2.7845253272675419</c:v>
                </c:pt>
                <c:pt idx="4">
                  <c:v>1.254091950744411</c:v>
                </c:pt>
                <c:pt idx="5">
                  <c:v>2.2159261867659983</c:v>
                </c:pt>
                <c:pt idx="6">
                  <c:v>1.3598136166985593</c:v>
                </c:pt>
                <c:pt idx="7">
                  <c:v>2.7845253272675419</c:v>
                </c:pt>
                <c:pt idx="8">
                  <c:v>1.2543134592469503</c:v>
                </c:pt>
                <c:pt idx="9">
                  <c:v>2.2159261867659978</c:v>
                </c:pt>
                <c:pt idx="10">
                  <c:v>1.3598136166985593</c:v>
                </c:pt>
                <c:pt idx="11">
                  <c:v>1.4967916279093498</c:v>
                </c:pt>
                <c:pt idx="12">
                  <c:v>1.3598136166985593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B2-49B3-9DD3-CDC85F8BE7EC}"/>
            </c:ext>
          </c:extLst>
        </c:ser>
        <c:ser>
          <c:idx val="2"/>
          <c:order val="2"/>
          <c:tx>
            <c:strRef>
              <c:f>DSCR_Sensitivity!$F$5</c:f>
              <c:strCache>
                <c:ptCount val="1"/>
                <c:pt idx="0">
                  <c:v>DSCR min</c:v>
                </c:pt>
              </c:strCache>
            </c:strRef>
          </c:tx>
          <c:spPr>
            <a:ln>
              <a:solidFill>
                <a:srgbClr val="F9B35C"/>
              </a:solidFill>
            </a:ln>
          </c:spPr>
          <c:marker>
            <c:spPr>
              <a:solidFill>
                <a:srgbClr val="F9B35C"/>
              </a:solidFill>
              <a:ln>
                <a:solidFill>
                  <a:srgbClr val="F9B35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F8A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DSCR_Sensitivity!$C$6:$C$18</c:f>
              <c:strCache>
                <c:ptCount val="13"/>
                <c:pt idx="0">
                  <c:v>Базовое значение</c:v>
                </c:pt>
                <c:pt idx="1">
                  <c:v>Цена + 5%</c:v>
                </c:pt>
                <c:pt idx="2">
                  <c:v>Цена - 5%</c:v>
                </c:pt>
                <c:pt idx="3">
                  <c:v>Объемы + 10%</c:v>
                </c:pt>
                <c:pt idx="4">
                  <c:v>Объемы - 10%</c:v>
                </c:pt>
                <c:pt idx="5">
                  <c:v>Себестоимость - 5%</c:v>
                </c:pt>
                <c:pt idx="6">
                  <c:v>Себестоимость + 10%</c:v>
                </c:pt>
                <c:pt idx="7">
                  <c:v>CAPEX - 5%</c:v>
                </c:pt>
                <c:pt idx="8">
                  <c:v>CAPEX + 10%</c:v>
                </c:pt>
                <c:pt idx="9">
                  <c:v>Обменный курс + 10%</c:v>
                </c:pt>
                <c:pt idx="10">
                  <c:v>Обменный курс - 10%</c:v>
                </c:pt>
                <c:pt idx="11">
                  <c:v>Процентная ставка + 1%</c:v>
                </c:pt>
                <c:pt idx="12">
                  <c:v>Процентная ставка + 2%</c:v>
                </c:pt>
              </c:strCache>
            </c:strRef>
          </c:cat>
          <c:val>
            <c:numRef>
              <c:f>DSCR_Sensitivity!$F$6:$F$18</c:f>
              <c:numCache>
                <c:formatCode># ##0,00_);\(# ##0,00\);\-_);@</c:formatCode>
                <c:ptCount val="13"/>
                <c:pt idx="0">
                  <c:v>1.13573823470006</c:v>
                </c:pt>
                <c:pt idx="1">
                  <c:v>1.6172999126580665</c:v>
                </c:pt>
                <c:pt idx="2">
                  <c:v>1.0233276458617799</c:v>
                </c:pt>
                <c:pt idx="3">
                  <c:v>1.5127291207594613</c:v>
                </c:pt>
                <c:pt idx="4">
                  <c:v>1.0345260992780201</c:v>
                </c:pt>
                <c:pt idx="5">
                  <c:v>1.6052347083717495</c:v>
                </c:pt>
                <c:pt idx="6">
                  <c:v>0.82041059024228935</c:v>
                </c:pt>
                <c:pt idx="7">
                  <c:v>1.5127291207594613</c:v>
                </c:pt>
                <c:pt idx="8">
                  <c:v>1.006695073865</c:v>
                </c:pt>
                <c:pt idx="9">
                  <c:v>1.6052347083717495</c:v>
                </c:pt>
                <c:pt idx="10">
                  <c:v>0.82041059024228935</c:v>
                </c:pt>
                <c:pt idx="11">
                  <c:v>0.94654164802539653</c:v>
                </c:pt>
                <c:pt idx="12">
                  <c:v>0.82041059024228902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B2-49B3-9DD3-CDC85F8BE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44096"/>
        <c:axId val="175042560"/>
      </c:lineChart>
      <c:catAx>
        <c:axId val="175018752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3000000"/>
          <a:lstStyle/>
          <a:p>
            <a:pPr>
              <a:defRPr sz="800" baseline="0">
                <a:solidFill>
                  <a:srgbClr val="0070C0"/>
                </a:solidFill>
              </a:defRPr>
            </a:pPr>
            <a:endParaRPr lang="ru-RU"/>
          </a:p>
        </c:txPr>
        <c:crossAx val="175020288"/>
        <c:crosses val="autoZero"/>
        <c:auto val="1"/>
        <c:lblAlgn val="ctr"/>
        <c:lblOffset val="300"/>
        <c:noMultiLvlLbl val="0"/>
      </c:catAx>
      <c:valAx>
        <c:axId val="175020288"/>
        <c:scaling>
          <c:orientation val="minMax"/>
        </c:scaling>
        <c:delete val="0"/>
        <c:axPos val="l"/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 baseline="0">
                <a:solidFill>
                  <a:srgbClr val="0070C0"/>
                </a:solidFill>
              </a:defRPr>
            </a:pPr>
            <a:endParaRPr lang="ru-RU"/>
          </a:p>
        </c:txPr>
        <c:crossAx val="175018752"/>
        <c:crosses val="autoZero"/>
        <c:crossBetween val="between"/>
      </c:valAx>
      <c:valAx>
        <c:axId val="175042560"/>
        <c:scaling>
          <c:orientation val="minMax"/>
        </c:scaling>
        <c:delete val="0"/>
        <c:axPos val="r"/>
        <c:numFmt formatCode="# ##0,00_);\(# ##0,0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 baseline="0">
                <a:solidFill>
                  <a:srgbClr val="0070C0"/>
                </a:solidFill>
              </a:defRPr>
            </a:pPr>
            <a:endParaRPr lang="ru-RU"/>
          </a:p>
        </c:txPr>
        <c:crossAx val="175044096"/>
        <c:crosses val="max"/>
        <c:crossBetween val="between"/>
      </c:valAx>
      <c:catAx>
        <c:axId val="175044096"/>
        <c:scaling>
          <c:orientation val="minMax"/>
        </c:scaling>
        <c:delete val="1"/>
        <c:axPos val="b"/>
        <c:numFmt formatCode="\О\с\н\о\в\н\о\й" sourceLinked="1"/>
        <c:majorTickMark val="out"/>
        <c:minorTickMark val="none"/>
        <c:tickLblPos val="nextTo"/>
        <c:crossAx val="1750425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1596762429172489"/>
          <c:y val="0.91571058908382308"/>
          <c:w val="0.56482174303663402"/>
          <c:h val="8.02717876014232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EBITDA 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при 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изменении цен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3194814526510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5090142443880912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EBITDA_Sensitivity!$C$5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EBITDA_Sensitivity!$E$5:$N$5</c:f>
              <c:numCache>
                <c:formatCode># ##0_);\(# ##0\);\-_);@</c:formatCode>
                <c:ptCount val="10"/>
                <c:pt idx="0">
                  <c:v>29000</c:v>
                </c:pt>
                <c:pt idx="1">
                  <c:v>32957</c:v>
                </c:pt>
                <c:pt idx="2">
                  <c:v>36914</c:v>
                </c:pt>
                <c:pt idx="3">
                  <c:v>40871</c:v>
                </c:pt>
                <c:pt idx="4">
                  <c:v>44828</c:v>
                </c:pt>
                <c:pt idx="5">
                  <c:v>48785</c:v>
                </c:pt>
                <c:pt idx="6">
                  <c:v>52742</c:v>
                </c:pt>
                <c:pt idx="7">
                  <c:v>56699</c:v>
                </c:pt>
                <c:pt idx="8">
                  <c:v>60656</c:v>
                </c:pt>
                <c:pt idx="9">
                  <c:v>64613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0-4670-BD9D-261F46F4E7E5}"/>
            </c:ext>
          </c:extLst>
        </c:ser>
        <c:ser>
          <c:idx val="0"/>
          <c:order val="1"/>
          <c:tx>
            <c:strRef>
              <c:f>EBITDA_Sensitivity!$C$6</c:f>
              <c:strCache>
                <c:ptCount val="1"/>
                <c:pt idx="0">
                  <c:v>Цена + 5%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EBITDA_Sensitivity!$E$6:$N$6</c:f>
              <c:numCache>
                <c:formatCode># ##0_);\(# ##0\);\-_);@</c:formatCode>
                <c:ptCount val="10"/>
                <c:pt idx="0">
                  <c:v>37858.994585513625</c:v>
                </c:pt>
                <c:pt idx="1">
                  <c:v>43851.316248508716</c:v>
                </c:pt>
                <c:pt idx="2">
                  <c:v>49843.637911503822</c:v>
                </c:pt>
                <c:pt idx="3">
                  <c:v>55835.959574498913</c:v>
                </c:pt>
                <c:pt idx="4">
                  <c:v>61828.281237494011</c:v>
                </c:pt>
                <c:pt idx="5">
                  <c:v>67820.602900489102</c:v>
                </c:pt>
                <c:pt idx="6">
                  <c:v>73812.924563484208</c:v>
                </c:pt>
                <c:pt idx="7">
                  <c:v>79805.246226479299</c:v>
                </c:pt>
                <c:pt idx="8">
                  <c:v>85797.567889474391</c:v>
                </c:pt>
                <c:pt idx="9">
                  <c:v>91789.889552469482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B0-4670-BD9D-261F46F4E7E5}"/>
            </c:ext>
          </c:extLst>
        </c:ser>
        <c:ser>
          <c:idx val="2"/>
          <c:order val="2"/>
          <c:tx>
            <c:strRef>
              <c:f>EBITDA_Sensitivity!$C$7</c:f>
              <c:strCache>
                <c:ptCount val="1"/>
                <c:pt idx="0">
                  <c:v>Цена - 5%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EBITDA_Sensitivity!$E$7:$N$7</c:f>
              <c:numCache>
                <c:formatCode># ##0_);\(# ##0\);\-_);@</c:formatCode>
                <c:ptCount val="10"/>
                <c:pt idx="0">
                  <c:v>17111.63231999546</c:v>
                </c:pt>
                <c:pt idx="1">
                  <c:v>19820.061483604346</c:v>
                </c:pt>
                <c:pt idx="2">
                  <c:v>22528.490647213224</c:v>
                </c:pt>
                <c:pt idx="3">
                  <c:v>25236.919810822106</c:v>
                </c:pt>
                <c:pt idx="4">
                  <c:v>27945.348974430988</c:v>
                </c:pt>
                <c:pt idx="5">
                  <c:v>30653.778138039874</c:v>
                </c:pt>
                <c:pt idx="6">
                  <c:v>33362.207301648756</c:v>
                </c:pt>
                <c:pt idx="7">
                  <c:v>36070.63646525763</c:v>
                </c:pt>
                <c:pt idx="8">
                  <c:v>38779.065628866512</c:v>
                </c:pt>
                <c:pt idx="9">
                  <c:v>41487.494792475401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B0-4670-BD9D-261F46F4E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5702784"/>
        <c:axId val="175704320"/>
      </c:barChart>
      <c:catAx>
        <c:axId val="175702784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>
                <a:solidFill>
                  <a:srgbClr val="004F8A"/>
                </a:solidFill>
              </a:defRPr>
            </a:pPr>
            <a:endParaRPr lang="ru-RU"/>
          </a:p>
        </c:txPr>
        <c:crossAx val="175704320"/>
        <c:crosses val="autoZero"/>
        <c:auto val="1"/>
        <c:lblAlgn val="ctr"/>
        <c:lblOffset val="100"/>
        <c:noMultiLvlLbl val="0"/>
      </c:catAx>
      <c:valAx>
        <c:axId val="175704320"/>
        <c:scaling>
          <c:orientation val="minMax"/>
        </c:scaling>
        <c:delete val="0"/>
        <c:axPos val="l"/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7570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9451768422484831E-2"/>
          <c:y val="0.92857381573284048"/>
          <c:w val="0.8540224057616802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EBITDA 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от </a:t>
            </a:r>
            <a:r>
              <a:rPr lang="ru-RU" sz="1200" b="1" i="0" u="none" strike="noStrike" baseline="0">
                <a:solidFill>
                  <a:srgbClr val="0070C0"/>
                </a:solidFill>
                <a:effectLst/>
                <a:latin typeface="Arial Narrow" panose="020B0606020202030204" pitchFamily="34" charset="0"/>
              </a:rPr>
              <a:t>объемов продаж 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023279698733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1055229515033578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EBITDA_Sensitivity!$C$5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EBITDA_Sensitivity!$E$5:$N$5</c:f>
              <c:numCache>
                <c:formatCode># ##0_);\(# ##0\);\-_);@</c:formatCode>
                <c:ptCount val="10"/>
                <c:pt idx="0">
                  <c:v>29000</c:v>
                </c:pt>
                <c:pt idx="1">
                  <c:v>32957</c:v>
                </c:pt>
                <c:pt idx="2">
                  <c:v>36914</c:v>
                </c:pt>
                <c:pt idx="3">
                  <c:v>40871</c:v>
                </c:pt>
                <c:pt idx="4">
                  <c:v>44828</c:v>
                </c:pt>
                <c:pt idx="5">
                  <c:v>48785</c:v>
                </c:pt>
                <c:pt idx="6">
                  <c:v>52742</c:v>
                </c:pt>
                <c:pt idx="7">
                  <c:v>56699</c:v>
                </c:pt>
                <c:pt idx="8">
                  <c:v>60656</c:v>
                </c:pt>
                <c:pt idx="9">
                  <c:v>64613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19-44A5-8AB8-BCB96E278042}"/>
            </c:ext>
          </c:extLst>
        </c:ser>
        <c:ser>
          <c:idx val="0"/>
          <c:order val="1"/>
          <c:tx>
            <c:strRef>
              <c:f>EBITDA_Sensitivity!$C$8</c:f>
              <c:strCache>
                <c:ptCount val="1"/>
                <c:pt idx="0">
                  <c:v>Объемы + 10%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EBITDA_Sensitivity!$E$8:$N$8</c:f>
              <c:numCache>
                <c:formatCode># ##0_);\(# ##0\);\-_);@</c:formatCode>
                <c:ptCount val="10"/>
                <c:pt idx="0">
                  <c:v>34300.495244909238</c:v>
                </c:pt>
                <c:pt idx="1">
                  <c:v>39729.577632273475</c:v>
                </c:pt>
                <c:pt idx="2">
                  <c:v>45158.660019637711</c:v>
                </c:pt>
                <c:pt idx="3">
                  <c:v>50587.742407001948</c:v>
                </c:pt>
                <c:pt idx="4">
                  <c:v>56016.824794366177</c:v>
                </c:pt>
                <c:pt idx="5">
                  <c:v>61445.907181730414</c:v>
                </c:pt>
                <c:pt idx="6">
                  <c:v>66874.989569094658</c:v>
                </c:pt>
                <c:pt idx="7">
                  <c:v>72304.07195645888</c:v>
                </c:pt>
                <c:pt idx="8">
                  <c:v>77733.154343823117</c:v>
                </c:pt>
                <c:pt idx="9">
                  <c:v>83162.236731187353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19-44A5-8AB8-BCB96E278042}"/>
            </c:ext>
          </c:extLst>
        </c:ser>
        <c:ser>
          <c:idx val="2"/>
          <c:order val="2"/>
          <c:tx>
            <c:strRef>
              <c:f>EBITDA_Sensitivity!$C$9</c:f>
              <c:strCache>
                <c:ptCount val="1"/>
                <c:pt idx="0">
                  <c:v>Объемы - 10%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EBITDA_Sensitivity!$E$9:$N$9</c:f>
              <c:numCache>
                <c:formatCode># ##0_);\(# ##0\);\-_);@</c:formatCode>
                <c:ptCount val="10"/>
                <c:pt idx="0">
                  <c:v>19795.645767983584</c:v>
                </c:pt>
                <c:pt idx="1">
                  <c:v>22928.900580140024</c:v>
                </c:pt>
                <c:pt idx="2">
                  <c:v>26062.155392296467</c:v>
                </c:pt>
                <c:pt idx="3">
                  <c:v>29195.410204452906</c:v>
                </c:pt>
                <c:pt idx="4">
                  <c:v>32328.66501660935</c:v>
                </c:pt>
                <c:pt idx="5">
                  <c:v>35461.919828765785</c:v>
                </c:pt>
                <c:pt idx="6">
                  <c:v>38595.174640922232</c:v>
                </c:pt>
                <c:pt idx="7">
                  <c:v>41728.429453078672</c:v>
                </c:pt>
                <c:pt idx="8">
                  <c:v>44861.684265235112</c:v>
                </c:pt>
                <c:pt idx="9">
                  <c:v>47994.939077391551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19-44A5-8AB8-BCB96E278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5764608"/>
        <c:axId val="175766144"/>
      </c:barChart>
      <c:catAx>
        <c:axId val="175764608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ru-RU"/>
          </a:p>
        </c:txPr>
        <c:crossAx val="175766144"/>
        <c:crosses val="autoZero"/>
        <c:auto val="1"/>
        <c:lblAlgn val="ctr"/>
        <c:lblOffset val="100"/>
        <c:noMultiLvlLbl val="0"/>
      </c:catAx>
      <c:valAx>
        <c:axId val="175766144"/>
        <c:scaling>
          <c:orientation val="minMax"/>
        </c:scaling>
        <c:delete val="0"/>
        <c:axPos val="l"/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7576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02218556159064"/>
          <c:y val="0.92857381573284048"/>
          <c:w val="0.74519534748527783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EBITDA 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при изменении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 себестоимости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874241580223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5327489730992079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EBITDA_Sensitivity!$C$5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EBITDA_Sensitivity!$E$5:$N$5</c:f>
              <c:numCache>
                <c:formatCode># ##0_);\(# ##0\);\-_);@</c:formatCode>
                <c:ptCount val="10"/>
                <c:pt idx="0">
                  <c:v>29000</c:v>
                </c:pt>
                <c:pt idx="1">
                  <c:v>32957</c:v>
                </c:pt>
                <c:pt idx="2">
                  <c:v>36914</c:v>
                </c:pt>
                <c:pt idx="3">
                  <c:v>40871</c:v>
                </c:pt>
                <c:pt idx="4">
                  <c:v>44828</c:v>
                </c:pt>
                <c:pt idx="5">
                  <c:v>48785</c:v>
                </c:pt>
                <c:pt idx="6">
                  <c:v>52742</c:v>
                </c:pt>
                <c:pt idx="7">
                  <c:v>56699</c:v>
                </c:pt>
                <c:pt idx="8">
                  <c:v>60656</c:v>
                </c:pt>
                <c:pt idx="9">
                  <c:v>64613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0D-4A54-8664-6463221C5353}"/>
            </c:ext>
          </c:extLst>
        </c:ser>
        <c:ser>
          <c:idx val="0"/>
          <c:order val="1"/>
          <c:tx>
            <c:strRef>
              <c:f>EBITDA_Sensitivity!$C$10</c:f>
              <c:strCache>
                <c:ptCount val="1"/>
                <c:pt idx="0">
                  <c:v>Себестоимость - 5%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EBITDA_Sensitivity!$E$10:$N$10</c:f>
              <c:numCache>
                <c:formatCode># ##0_);\(# ##0\);\-_);@</c:formatCode>
                <c:ptCount val="10"/>
                <c:pt idx="0">
                  <c:v>28861.095712981645</c:v>
                </c:pt>
                <c:pt idx="1">
                  <c:v>33429.229942432379</c:v>
                </c:pt>
                <c:pt idx="2">
                  <c:v>37997.364171883113</c:v>
                </c:pt>
                <c:pt idx="3">
                  <c:v>42565.498401333847</c:v>
                </c:pt>
                <c:pt idx="4">
                  <c:v>47133.632630784588</c:v>
                </c:pt>
                <c:pt idx="5">
                  <c:v>51701.766860235322</c:v>
                </c:pt>
                <c:pt idx="6">
                  <c:v>56269.901089686049</c:v>
                </c:pt>
                <c:pt idx="7">
                  <c:v>60838.03531913679</c:v>
                </c:pt>
                <c:pt idx="8">
                  <c:v>65406.169548587524</c:v>
                </c:pt>
                <c:pt idx="9">
                  <c:v>69974.303778038258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0D-4A54-8664-6463221C5353}"/>
            </c:ext>
          </c:extLst>
        </c:ser>
        <c:ser>
          <c:idx val="2"/>
          <c:order val="2"/>
          <c:tx>
            <c:strRef>
              <c:f>EBITDA_Sensitivity!$C$11</c:f>
              <c:strCache>
                <c:ptCount val="1"/>
                <c:pt idx="0">
                  <c:v>Себестоимость + 10%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EBITDA_Sensitivity!$E$11:$N$11</c:f>
              <c:numCache>
                <c:formatCode># ##0_);\(# ##0\);\-_);@</c:formatCode>
                <c:ptCount val="10"/>
                <c:pt idx="0">
                  <c:v>15384.615384615383</c:v>
                </c:pt>
                <c:pt idx="1">
                  <c:v>17819.692307692309</c:v>
                </c:pt>
                <c:pt idx="2">
                  <c:v>20254.76923076923</c:v>
                </c:pt>
                <c:pt idx="3">
                  <c:v>22689.846153846156</c:v>
                </c:pt>
                <c:pt idx="4">
                  <c:v>25124.923076923074</c:v>
                </c:pt>
                <c:pt idx="5">
                  <c:v>27560</c:v>
                </c:pt>
                <c:pt idx="6">
                  <c:v>29995.076923076922</c:v>
                </c:pt>
                <c:pt idx="7">
                  <c:v>32430.153846153848</c:v>
                </c:pt>
                <c:pt idx="8">
                  <c:v>34865.230769230773</c:v>
                </c:pt>
                <c:pt idx="9">
                  <c:v>37300.307692307695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0D-4A54-8664-6463221C5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6199168"/>
        <c:axId val="176200704"/>
      </c:barChart>
      <c:catAx>
        <c:axId val="176199168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ru-RU"/>
          </a:p>
        </c:txPr>
        <c:crossAx val="176200704"/>
        <c:crosses val="autoZero"/>
        <c:auto val="1"/>
        <c:lblAlgn val="ctr"/>
        <c:lblOffset val="100"/>
        <c:noMultiLvlLbl val="0"/>
      </c:catAx>
      <c:valAx>
        <c:axId val="176200704"/>
        <c:scaling>
          <c:orientation val="minMax"/>
        </c:scaling>
        <c:delete val="0"/>
        <c:axPos val="l"/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76199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7142281121207268E-2"/>
          <c:y val="0.92857381573284048"/>
          <c:w val="0.92314639401546972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EBITDA 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при изменении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 обменного курса </a:t>
            </a:r>
            <a:r>
              <a:rPr lang="en-US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USD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874241580223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5327489730992079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EBITDA_Sensitivity!$C$5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EBITDA_Sensitivity!$E$5:$N$5</c:f>
              <c:numCache>
                <c:formatCode># ##0_);\(# ##0\);\-_);@</c:formatCode>
                <c:ptCount val="10"/>
                <c:pt idx="0">
                  <c:v>29000</c:v>
                </c:pt>
                <c:pt idx="1">
                  <c:v>32957</c:v>
                </c:pt>
                <c:pt idx="2">
                  <c:v>36914</c:v>
                </c:pt>
                <c:pt idx="3">
                  <c:v>40871</c:v>
                </c:pt>
                <c:pt idx="4">
                  <c:v>44828</c:v>
                </c:pt>
                <c:pt idx="5">
                  <c:v>48785</c:v>
                </c:pt>
                <c:pt idx="6">
                  <c:v>52742</c:v>
                </c:pt>
                <c:pt idx="7">
                  <c:v>56699</c:v>
                </c:pt>
                <c:pt idx="8">
                  <c:v>60656</c:v>
                </c:pt>
                <c:pt idx="9">
                  <c:v>64613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E6-4A78-90F3-1E89B3F20316}"/>
            </c:ext>
          </c:extLst>
        </c:ser>
        <c:ser>
          <c:idx val="0"/>
          <c:order val="1"/>
          <c:tx>
            <c:strRef>
              <c:f>EBITDA_Sensitivity!$C$12</c:f>
              <c:strCache>
                <c:ptCount val="1"/>
                <c:pt idx="0">
                  <c:v>Обменный курс + 10%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EBITDA_Sensitivity!$E$12:$N$12</c:f>
              <c:numCache>
                <c:formatCode># ##0_);\(# ##0\);\-_);@</c:formatCode>
                <c:ptCount val="10"/>
                <c:pt idx="0">
                  <c:v>28861.095712981645</c:v>
                </c:pt>
                <c:pt idx="1">
                  <c:v>33429.229942432379</c:v>
                </c:pt>
                <c:pt idx="2">
                  <c:v>37997.364171883113</c:v>
                </c:pt>
                <c:pt idx="3">
                  <c:v>42565.498401333847</c:v>
                </c:pt>
                <c:pt idx="4">
                  <c:v>47133.632630784588</c:v>
                </c:pt>
                <c:pt idx="5">
                  <c:v>51701.766860235322</c:v>
                </c:pt>
                <c:pt idx="6">
                  <c:v>56269.901089686049</c:v>
                </c:pt>
                <c:pt idx="7">
                  <c:v>60838.03531913679</c:v>
                </c:pt>
                <c:pt idx="8">
                  <c:v>65406.169548587524</c:v>
                </c:pt>
                <c:pt idx="9">
                  <c:v>69974.303778038258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E6-4A78-90F3-1E89B3F20316}"/>
            </c:ext>
          </c:extLst>
        </c:ser>
        <c:ser>
          <c:idx val="2"/>
          <c:order val="2"/>
          <c:tx>
            <c:strRef>
              <c:f>EBITDA_Sensitivity!$C$13</c:f>
              <c:strCache>
                <c:ptCount val="1"/>
                <c:pt idx="0">
                  <c:v>Обменный курс - 10%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EBITDA_Sensitivity!$E$4:$N$4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EBITDA_Sensitivity!$E$13:$N$13</c:f>
              <c:numCache>
                <c:formatCode># ##0_);\(# ##0\);\-_);@</c:formatCode>
                <c:ptCount val="10"/>
                <c:pt idx="0">
                  <c:v>15384.615384615383</c:v>
                </c:pt>
                <c:pt idx="1">
                  <c:v>17819.692307692309</c:v>
                </c:pt>
                <c:pt idx="2">
                  <c:v>20254.76923076923</c:v>
                </c:pt>
                <c:pt idx="3">
                  <c:v>22689.846153846156</c:v>
                </c:pt>
                <c:pt idx="4">
                  <c:v>25124.923076923074</c:v>
                </c:pt>
                <c:pt idx="5">
                  <c:v>27560</c:v>
                </c:pt>
                <c:pt idx="6">
                  <c:v>29995.076923076922</c:v>
                </c:pt>
                <c:pt idx="7">
                  <c:v>32430.153846153848</c:v>
                </c:pt>
                <c:pt idx="8">
                  <c:v>34865.230769230773</c:v>
                </c:pt>
                <c:pt idx="9">
                  <c:v>37300.307692307695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E6-4A78-90F3-1E89B3F20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7035136"/>
        <c:axId val="177036672"/>
      </c:barChart>
      <c:catAx>
        <c:axId val="177035136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77036672"/>
        <c:crosses val="autoZero"/>
        <c:auto val="1"/>
        <c:lblAlgn val="ctr"/>
        <c:lblOffset val="100"/>
        <c:noMultiLvlLbl val="0"/>
      </c:catAx>
      <c:valAx>
        <c:axId val="177036672"/>
        <c:scaling>
          <c:orientation val="minMax"/>
        </c:scaling>
        <c:delete val="0"/>
        <c:axPos val="l"/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7703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647536126134064E-2"/>
          <c:y val="0.92857370248073834"/>
          <c:w val="0.90415690402532334"/>
          <c:h val="7.142629751926166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Остаток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 задолженности (ОЗ) 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при 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изменении цен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3194814526510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5090142443880912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Debt_Sensitivity!$C$5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Debt_Sensitivity!$E$5:$N$5</c:f>
              <c:numCache>
                <c:formatCode># ##0_);\(# ##0\);\-_);@</c:formatCode>
                <c:ptCount val="10"/>
                <c:pt idx="0">
                  <c:v>57500</c:v>
                </c:pt>
                <c:pt idx="1">
                  <c:v>53180.56</c:v>
                </c:pt>
                <c:pt idx="2">
                  <c:v>48041.67</c:v>
                </c:pt>
                <c:pt idx="3">
                  <c:v>42083.33</c:v>
                </c:pt>
                <c:pt idx="4">
                  <c:v>35305.56</c:v>
                </c:pt>
                <c:pt idx="5">
                  <c:v>27708.33</c:v>
                </c:pt>
                <c:pt idx="6">
                  <c:v>19291.669999999998</c:v>
                </c:pt>
                <c:pt idx="7">
                  <c:v>10055.56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0F-42A9-AE39-B9DAD15DD7F9}"/>
            </c:ext>
          </c:extLst>
        </c:ser>
        <c:ser>
          <c:idx val="0"/>
          <c:order val="1"/>
          <c:tx>
            <c:strRef>
              <c:f>Debt_Sensitivity!$C$6</c:f>
              <c:strCache>
                <c:ptCount val="1"/>
                <c:pt idx="0">
                  <c:v>Цена + 5%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Debt_Sensitivity!$E$6:$N$6</c:f>
              <c:numCache>
                <c:formatCode># ##0_);\(# ##0\);\-_);@</c:formatCode>
                <c:ptCount val="10"/>
                <c:pt idx="0">
                  <c:v>57150</c:v>
                </c:pt>
                <c:pt idx="1">
                  <c:v>52421.65</c:v>
                </c:pt>
                <c:pt idx="2">
                  <c:v>46814.95</c:v>
                </c:pt>
                <c:pt idx="3">
                  <c:v>40329.9</c:v>
                </c:pt>
                <c:pt idx="4">
                  <c:v>32966.499999999993</c:v>
                </c:pt>
                <c:pt idx="5">
                  <c:v>24724.749999999993</c:v>
                </c:pt>
                <c:pt idx="6">
                  <c:v>15604.649999999992</c:v>
                </c:pt>
                <c:pt idx="7">
                  <c:v>5606.1999999999916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0F-42A9-AE39-B9DAD15DD7F9}"/>
            </c:ext>
          </c:extLst>
        </c:ser>
        <c:ser>
          <c:idx val="2"/>
          <c:order val="2"/>
          <c:tx>
            <c:strRef>
              <c:f>Debt_Sensitivity!$C$7</c:f>
              <c:strCache>
                <c:ptCount val="1"/>
                <c:pt idx="0">
                  <c:v>Цена - 5%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Debt_Sensitivity!$E$7:$N$7</c:f>
              <c:numCache>
                <c:formatCode># ##0_);\(# ##0\);\-_);@</c:formatCode>
                <c:ptCount val="10"/>
                <c:pt idx="0">
                  <c:v>58200</c:v>
                </c:pt>
                <c:pt idx="1">
                  <c:v>54761.2</c:v>
                </c:pt>
                <c:pt idx="2">
                  <c:v>50683.6</c:v>
                </c:pt>
                <c:pt idx="3">
                  <c:v>45967.199999999997</c:v>
                </c:pt>
                <c:pt idx="4">
                  <c:v>40612</c:v>
                </c:pt>
                <c:pt idx="5">
                  <c:v>34618</c:v>
                </c:pt>
                <c:pt idx="6">
                  <c:v>27985.200000000001</c:v>
                </c:pt>
                <c:pt idx="7">
                  <c:v>20713.599999999999</c:v>
                </c:pt>
                <c:pt idx="8">
                  <c:v>13442</c:v>
                </c:pt>
                <c:pt idx="9">
                  <c:v>6170.3999999999978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F-42A9-AE39-B9DAD15DD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7072768"/>
        <c:axId val="150020480"/>
      </c:barChart>
      <c:catAx>
        <c:axId val="177072768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ru-RU"/>
          </a:p>
        </c:txPr>
        <c:crossAx val="150020480"/>
        <c:crosses val="autoZero"/>
        <c:auto val="1"/>
        <c:lblAlgn val="ctr"/>
        <c:lblOffset val="100"/>
        <c:noMultiLvlLbl val="0"/>
      </c:catAx>
      <c:valAx>
        <c:axId val="150020480"/>
        <c:scaling>
          <c:orientation val="minMax"/>
        </c:scaling>
        <c:delete val="0"/>
        <c:axPos val="l"/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7707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9451768422484831E-2"/>
          <c:y val="0.92857381573284048"/>
          <c:w val="0.8540224057616802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Остаток задолженности при изменении </a:t>
            </a:r>
            <a:r>
              <a:rPr lang="ru-RU" sz="1200" b="1" i="0" u="none" strike="noStrike" baseline="0">
                <a:solidFill>
                  <a:srgbClr val="0070C0"/>
                </a:solidFill>
                <a:effectLst/>
                <a:latin typeface="Arial Narrow" panose="020B0606020202030204" pitchFamily="34" charset="0"/>
              </a:rPr>
              <a:t>объемов продаж 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023279698733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1055229515033578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Debt_Sensitivity!$C$5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Debt_Sensitivity!$E$5:$N$5</c:f>
              <c:numCache>
                <c:formatCode># ##0_);\(# ##0\);\-_);@</c:formatCode>
                <c:ptCount val="10"/>
                <c:pt idx="0">
                  <c:v>57500</c:v>
                </c:pt>
                <c:pt idx="1">
                  <c:v>53180.56</c:v>
                </c:pt>
                <c:pt idx="2">
                  <c:v>48041.67</c:v>
                </c:pt>
                <c:pt idx="3">
                  <c:v>42083.33</c:v>
                </c:pt>
                <c:pt idx="4">
                  <c:v>35305.56</c:v>
                </c:pt>
                <c:pt idx="5">
                  <c:v>27708.33</c:v>
                </c:pt>
                <c:pt idx="6">
                  <c:v>19291.669999999998</c:v>
                </c:pt>
                <c:pt idx="7">
                  <c:v>10055.56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88-4B1E-903E-9599F061FE9E}"/>
            </c:ext>
          </c:extLst>
        </c:ser>
        <c:ser>
          <c:idx val="0"/>
          <c:order val="1"/>
          <c:tx>
            <c:strRef>
              <c:f>Debt_Sensitivity!$C$8</c:f>
              <c:strCache>
                <c:ptCount val="1"/>
                <c:pt idx="0">
                  <c:v>Объемы + 10%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Debt_Sensitivity!$E$8:$N$8</c:f>
              <c:numCache>
                <c:formatCode># ##0_);\(# ##0\);\-_);@</c:formatCode>
                <c:ptCount val="10"/>
                <c:pt idx="0">
                  <c:v>57325</c:v>
                </c:pt>
                <c:pt idx="1">
                  <c:v>52811.574999999997</c:v>
                </c:pt>
                <c:pt idx="2">
                  <c:v>47459.724999999999</c:v>
                </c:pt>
                <c:pt idx="3">
                  <c:v>41269.449999999997</c:v>
                </c:pt>
                <c:pt idx="4">
                  <c:v>34240.75</c:v>
                </c:pt>
                <c:pt idx="5">
                  <c:v>26373.625</c:v>
                </c:pt>
                <c:pt idx="6">
                  <c:v>17668.074999999997</c:v>
                </c:pt>
                <c:pt idx="7">
                  <c:v>8124.1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88-4B1E-903E-9599F061FE9E}"/>
            </c:ext>
          </c:extLst>
        </c:ser>
        <c:ser>
          <c:idx val="2"/>
          <c:order val="2"/>
          <c:tx>
            <c:strRef>
              <c:f>Debt_Sensitivity!$C$9</c:f>
              <c:strCache>
                <c:ptCount val="1"/>
                <c:pt idx="0">
                  <c:v>Объемы - 10%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Debt_Sensitivity!$E$9:$N$9</c:f>
              <c:numCache>
                <c:formatCode># ##0_);\(# ##0\);\-_);@</c:formatCode>
                <c:ptCount val="10"/>
                <c:pt idx="0">
                  <c:v>57815</c:v>
                </c:pt>
                <c:pt idx="1">
                  <c:v>53903.364999999998</c:v>
                </c:pt>
                <c:pt idx="2">
                  <c:v>49265.095000000001</c:v>
                </c:pt>
                <c:pt idx="3">
                  <c:v>43900.19</c:v>
                </c:pt>
                <c:pt idx="4">
                  <c:v>37808.65</c:v>
                </c:pt>
                <c:pt idx="5">
                  <c:v>30990.475000000002</c:v>
                </c:pt>
                <c:pt idx="6">
                  <c:v>23445.665000000001</c:v>
                </c:pt>
                <c:pt idx="7">
                  <c:v>15174.220000000001</c:v>
                </c:pt>
                <c:pt idx="8">
                  <c:v>6902.7750000000015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88-4B1E-903E-9599F061F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50064128"/>
        <c:axId val="150070016"/>
      </c:barChart>
      <c:catAx>
        <c:axId val="150064128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ru-RU"/>
          </a:p>
        </c:txPr>
        <c:crossAx val="150070016"/>
        <c:crosses val="autoZero"/>
        <c:auto val="1"/>
        <c:lblAlgn val="ctr"/>
        <c:lblOffset val="100"/>
        <c:noMultiLvlLbl val="0"/>
      </c:catAx>
      <c:valAx>
        <c:axId val="150070016"/>
        <c:scaling>
          <c:orientation val="minMax"/>
        </c:scaling>
        <c:delete val="0"/>
        <c:axPos val="l"/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5006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02218556159064"/>
          <c:y val="0.92857381573284048"/>
          <c:w val="0.74519534748527783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Остаток задолженности при изменении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 себестоимости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874241580223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5327489730992079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Debt_Sensitivity!$C$5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Debt_Sensitivity!$E$5:$N$5</c:f>
              <c:numCache>
                <c:formatCode># ##0_);\(# ##0\);\-_);@</c:formatCode>
                <c:ptCount val="10"/>
                <c:pt idx="0">
                  <c:v>57500</c:v>
                </c:pt>
                <c:pt idx="1">
                  <c:v>53180.56</c:v>
                </c:pt>
                <c:pt idx="2">
                  <c:v>48041.67</c:v>
                </c:pt>
                <c:pt idx="3">
                  <c:v>42083.33</c:v>
                </c:pt>
                <c:pt idx="4">
                  <c:v>35305.56</c:v>
                </c:pt>
                <c:pt idx="5">
                  <c:v>27708.33</c:v>
                </c:pt>
                <c:pt idx="6">
                  <c:v>19291.669999999998</c:v>
                </c:pt>
                <c:pt idx="7">
                  <c:v>10055.56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8E-4916-A86C-57E11F86649D}"/>
            </c:ext>
          </c:extLst>
        </c:ser>
        <c:ser>
          <c:idx val="0"/>
          <c:order val="1"/>
          <c:tx>
            <c:strRef>
              <c:f>Debt_Sensitivity!$C$10</c:f>
              <c:strCache>
                <c:ptCount val="1"/>
                <c:pt idx="0">
                  <c:v>Себестоимость - 5%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Debt_Sensitivity!$E$10:$N$10</c:f>
              <c:numCache>
                <c:formatCode># ##0_);\(# ##0\);\-_);@</c:formatCode>
                <c:ptCount val="10"/>
                <c:pt idx="0">
                  <c:v>57045</c:v>
                </c:pt>
                <c:pt idx="1">
                  <c:v>52187.695</c:v>
                </c:pt>
                <c:pt idx="2">
                  <c:v>46428.084999999999</c:v>
                </c:pt>
                <c:pt idx="3">
                  <c:v>39766.17</c:v>
                </c:pt>
                <c:pt idx="4">
                  <c:v>32201.949999999997</c:v>
                </c:pt>
                <c:pt idx="5">
                  <c:v>23735.424999999996</c:v>
                </c:pt>
                <c:pt idx="6">
                  <c:v>14366.594999999996</c:v>
                </c:pt>
                <c:pt idx="7">
                  <c:v>4095.4599999999973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8E-4916-A86C-57E11F86649D}"/>
            </c:ext>
          </c:extLst>
        </c:ser>
        <c:ser>
          <c:idx val="2"/>
          <c:order val="2"/>
          <c:tx>
            <c:strRef>
              <c:f>Debt_Sensitivity!$C$11</c:f>
              <c:strCache>
                <c:ptCount val="1"/>
                <c:pt idx="0">
                  <c:v>Себестоимость + 10%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Debt_Sensitivity!$E$11:$N$11</c:f>
              <c:numCache>
                <c:formatCode># ##0_);\(# ##0\);\-_);@</c:formatCode>
                <c:ptCount val="10"/>
                <c:pt idx="0">
                  <c:v>59250</c:v>
                </c:pt>
                <c:pt idx="1">
                  <c:v>57100.75</c:v>
                </c:pt>
                <c:pt idx="2">
                  <c:v>54552.25</c:v>
                </c:pt>
                <c:pt idx="3">
                  <c:v>51604.5</c:v>
                </c:pt>
                <c:pt idx="4">
                  <c:v>48257.5</c:v>
                </c:pt>
                <c:pt idx="5">
                  <c:v>44511.25</c:v>
                </c:pt>
                <c:pt idx="6">
                  <c:v>40365.75</c:v>
                </c:pt>
                <c:pt idx="7">
                  <c:v>35821</c:v>
                </c:pt>
                <c:pt idx="8">
                  <c:v>31276.25</c:v>
                </c:pt>
                <c:pt idx="9">
                  <c:v>26731.5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8E-4916-A86C-57E11F866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8294144"/>
        <c:axId val="178300032"/>
      </c:barChart>
      <c:catAx>
        <c:axId val="178294144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ru-RU"/>
          </a:p>
        </c:txPr>
        <c:crossAx val="178300032"/>
        <c:crosses val="autoZero"/>
        <c:auto val="1"/>
        <c:lblAlgn val="ctr"/>
        <c:lblOffset val="100"/>
        <c:noMultiLvlLbl val="0"/>
      </c:catAx>
      <c:valAx>
        <c:axId val="178300032"/>
        <c:scaling>
          <c:orientation val="minMax"/>
        </c:scaling>
        <c:delete val="0"/>
        <c:axPos val="l"/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78294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7142281121207268E-2"/>
          <c:y val="0.92857381573284048"/>
          <c:w val="0.92314639401546972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Остаток задолженности при изменении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 курса </a:t>
            </a:r>
            <a:r>
              <a:rPr lang="en-US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USD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874241580223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5327489730992079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Debt_Sensitivity!$C$5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Debt_Sensitivity!$E$5:$N$5</c:f>
              <c:numCache>
                <c:formatCode># ##0_);\(# ##0\);\-_);@</c:formatCode>
                <c:ptCount val="10"/>
                <c:pt idx="0">
                  <c:v>57500</c:v>
                </c:pt>
                <c:pt idx="1">
                  <c:v>53180.56</c:v>
                </c:pt>
                <c:pt idx="2">
                  <c:v>48041.67</c:v>
                </c:pt>
                <c:pt idx="3">
                  <c:v>42083.33</c:v>
                </c:pt>
                <c:pt idx="4">
                  <c:v>35305.56</c:v>
                </c:pt>
                <c:pt idx="5">
                  <c:v>27708.33</c:v>
                </c:pt>
                <c:pt idx="6">
                  <c:v>19291.669999999998</c:v>
                </c:pt>
                <c:pt idx="7">
                  <c:v>10055.56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BC-428F-AC7D-16B51244D08C}"/>
            </c:ext>
          </c:extLst>
        </c:ser>
        <c:ser>
          <c:idx val="0"/>
          <c:order val="1"/>
          <c:tx>
            <c:strRef>
              <c:f>Debt_Sensitivity!$C$15</c:f>
              <c:strCache>
                <c:ptCount val="1"/>
                <c:pt idx="0">
                  <c:v>Обменный курс - 10%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Debt_Sensitivity!$E$15:$N$15</c:f>
              <c:numCache>
                <c:formatCode># ##0_);\(# ##0\);\-_);@</c:formatCode>
                <c:ptCount val="10"/>
                <c:pt idx="0">
                  <c:v>57430</c:v>
                </c:pt>
                <c:pt idx="1">
                  <c:v>53045.53</c:v>
                </c:pt>
                <c:pt idx="2">
                  <c:v>47846.59</c:v>
                </c:pt>
                <c:pt idx="3">
                  <c:v>41833.179999999993</c:v>
                </c:pt>
                <c:pt idx="4">
                  <c:v>35005.299999999996</c:v>
                </c:pt>
                <c:pt idx="5">
                  <c:v>27362.949999999997</c:v>
                </c:pt>
                <c:pt idx="6">
                  <c:v>18906.129999999997</c:v>
                </c:pt>
                <c:pt idx="7">
                  <c:v>9634.84</c:v>
                </c:pt>
                <c:pt idx="8">
                  <c:v>363.54999999999563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BC-428F-AC7D-16B51244D08C}"/>
            </c:ext>
          </c:extLst>
        </c:ser>
        <c:ser>
          <c:idx val="2"/>
          <c:order val="2"/>
          <c:tx>
            <c:strRef>
              <c:f>Debt_Sensitivity!$C$14</c:f>
              <c:strCache>
                <c:ptCount val="1"/>
                <c:pt idx="0">
                  <c:v>Обменный курс + 10%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Debt_Sensitivity!$E$14:$N$14</c:f>
              <c:numCache>
                <c:formatCode># ##0_);\(# ##0\);\-_);@</c:formatCode>
                <c:ptCount val="10"/>
                <c:pt idx="0">
                  <c:v>57745</c:v>
                </c:pt>
                <c:pt idx="1">
                  <c:v>53747.395000000004</c:v>
                </c:pt>
                <c:pt idx="2">
                  <c:v>49007.185000000005</c:v>
                </c:pt>
                <c:pt idx="3">
                  <c:v>43524.37</c:v>
                </c:pt>
                <c:pt idx="4">
                  <c:v>37298.950000000004</c:v>
                </c:pt>
                <c:pt idx="5">
                  <c:v>30330.925000000003</c:v>
                </c:pt>
                <c:pt idx="6">
                  <c:v>22620.295000000006</c:v>
                </c:pt>
                <c:pt idx="7">
                  <c:v>14167.060000000007</c:v>
                </c:pt>
                <c:pt idx="8">
                  <c:v>5713.825000000008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BC-428F-AC7D-16B51244D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9183616"/>
        <c:axId val="179185152"/>
      </c:barChart>
      <c:catAx>
        <c:axId val="179183616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79185152"/>
        <c:crosses val="autoZero"/>
        <c:auto val="1"/>
        <c:lblAlgn val="ctr"/>
        <c:lblOffset val="100"/>
        <c:noMultiLvlLbl val="0"/>
      </c:catAx>
      <c:valAx>
        <c:axId val="179185152"/>
        <c:scaling>
          <c:orientation val="minMax"/>
        </c:scaling>
        <c:delete val="0"/>
        <c:axPos val="l"/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7918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647536126134064E-2"/>
          <c:y val="0.92857370248073834"/>
          <c:w val="0.90415690402532334"/>
          <c:h val="7.142629751926166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Остаток задолженности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 при изменении капитальных вложений (</a:t>
            </a:r>
            <a:r>
              <a:rPr lang="en-US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CAPEX)</a:t>
            </a:r>
            <a:r>
              <a:rPr lang="ru-RU" sz="1200" b="1" i="0" u="none" strike="noStrike" baseline="0">
                <a:solidFill>
                  <a:srgbClr val="0070C0"/>
                </a:solidFill>
                <a:effectLst/>
                <a:latin typeface="Arial Narrow" panose="020B0606020202030204" pitchFamily="34" charset="0"/>
              </a:rPr>
              <a:t> 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023279698733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1055229515033578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Debt_Sensitivity!$C$5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Debt_Sensitivity!$E$5:$N$5</c:f>
              <c:numCache>
                <c:formatCode># ##0_);\(# ##0\);\-_);@</c:formatCode>
                <c:ptCount val="10"/>
                <c:pt idx="0">
                  <c:v>57500</c:v>
                </c:pt>
                <c:pt idx="1">
                  <c:v>53180.56</c:v>
                </c:pt>
                <c:pt idx="2">
                  <c:v>48041.67</c:v>
                </c:pt>
                <c:pt idx="3">
                  <c:v>42083.33</c:v>
                </c:pt>
                <c:pt idx="4">
                  <c:v>35305.56</c:v>
                </c:pt>
                <c:pt idx="5">
                  <c:v>27708.33</c:v>
                </c:pt>
                <c:pt idx="6">
                  <c:v>19291.669999999998</c:v>
                </c:pt>
                <c:pt idx="7">
                  <c:v>10055.56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26-4785-B896-9E6BB02B658D}"/>
            </c:ext>
          </c:extLst>
        </c:ser>
        <c:ser>
          <c:idx val="0"/>
          <c:order val="1"/>
          <c:tx>
            <c:strRef>
              <c:f>Debt_Sensitivity!$C$12</c:f>
              <c:strCache>
                <c:ptCount val="1"/>
                <c:pt idx="0">
                  <c:v>CAPEX - 5%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Debt_Sensitivity!$E$12:$N$12</c:f>
              <c:numCache>
                <c:formatCode># ##0_);\(# ##0\);\-_);@</c:formatCode>
                <c:ptCount val="10"/>
                <c:pt idx="0">
                  <c:v>57360</c:v>
                </c:pt>
                <c:pt idx="1">
                  <c:v>52889.56</c:v>
                </c:pt>
                <c:pt idx="2">
                  <c:v>47588.68</c:v>
                </c:pt>
                <c:pt idx="3">
                  <c:v>41457.360000000001</c:v>
                </c:pt>
                <c:pt idx="4">
                  <c:v>34495.599999999999</c:v>
                </c:pt>
                <c:pt idx="5">
                  <c:v>26703.399999999998</c:v>
                </c:pt>
                <c:pt idx="6">
                  <c:v>18080.759999999998</c:v>
                </c:pt>
                <c:pt idx="7">
                  <c:v>8627.6799999999985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26-4785-B896-9E6BB02B658D}"/>
            </c:ext>
          </c:extLst>
        </c:ser>
        <c:ser>
          <c:idx val="2"/>
          <c:order val="2"/>
          <c:tx>
            <c:strRef>
              <c:f>Debt_Sensitivity!$C$13</c:f>
              <c:strCache>
                <c:ptCount val="1"/>
                <c:pt idx="0">
                  <c:v>CAPEX + 10%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Debt_Sensitivity!$E$13:$N$13</c:f>
              <c:numCache>
                <c:formatCode># ##0_);\(# ##0\);\-_);@</c:formatCode>
                <c:ptCount val="10"/>
                <c:pt idx="0">
                  <c:v>57605</c:v>
                </c:pt>
                <c:pt idx="1">
                  <c:v>53435.455000000002</c:v>
                </c:pt>
                <c:pt idx="2">
                  <c:v>48491.365000000005</c:v>
                </c:pt>
                <c:pt idx="3">
                  <c:v>42772.73</c:v>
                </c:pt>
                <c:pt idx="4">
                  <c:v>36279.550000000003</c:v>
                </c:pt>
                <c:pt idx="5">
                  <c:v>29011.825000000004</c:v>
                </c:pt>
                <c:pt idx="6">
                  <c:v>20969.555000000004</c:v>
                </c:pt>
                <c:pt idx="7">
                  <c:v>12152.740000000003</c:v>
                </c:pt>
                <c:pt idx="8">
                  <c:v>3335.9250000000029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26-4785-B896-9E6BB02B6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9224960"/>
        <c:axId val="179226496"/>
      </c:barChart>
      <c:catAx>
        <c:axId val="179224960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ru-RU"/>
          </a:p>
        </c:txPr>
        <c:crossAx val="179226496"/>
        <c:crosses val="autoZero"/>
        <c:auto val="1"/>
        <c:lblAlgn val="ctr"/>
        <c:lblOffset val="100"/>
        <c:noMultiLvlLbl val="0"/>
      </c:catAx>
      <c:valAx>
        <c:axId val="179226496"/>
        <c:scaling>
          <c:orientation val="minMax"/>
        </c:scaling>
        <c:delete val="0"/>
        <c:axPos val="l"/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7922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02218556159064"/>
          <c:y val="0.92857381573284048"/>
          <c:w val="0.74519534748527783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ru-RU" sz="1400"/>
              <a:t>Общий долг компании перед всеми кредиторами</a:t>
            </a:r>
          </a:p>
        </c:rich>
      </c:tx>
      <c:layout>
        <c:manualLayout>
          <c:xMode val="edge"/>
          <c:yMode val="edge"/>
          <c:x val="7.2918516764351835E-4"/>
          <c:y val="0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05195321842658"/>
          <c:y val="0.20127782959832066"/>
          <c:w val="0.79274459348963233"/>
          <c:h val="0.5727179036726227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Outputs!$C$113</c:f>
              <c:strCache>
                <c:ptCount val="1"/>
                <c:pt idx="0">
                  <c:v>Остаток задолженности на конец периода (ВЭБ)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Outputs!$F$67:$R$67</c:f>
              <c:strCache>
                <c:ptCount val="13"/>
                <c:pt idx="0">
                  <c:v>2015Ф</c:v>
                </c:pt>
                <c:pt idx="1">
                  <c:v>2016Ф</c:v>
                </c:pt>
                <c:pt idx="2">
                  <c:v>2017Ф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ХХХХ</c:v>
                </c:pt>
              </c:strCache>
            </c:strRef>
          </c:cat>
          <c:val>
            <c:numRef>
              <c:f>Outputs!$F$113:$Q$113</c:f>
              <c:numCache>
                <c:formatCode># ##0_);\(# ##0\);\-_);@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57500</c:v>
                </c:pt>
                <c:pt idx="4">
                  <c:v>53180.555555555598</c:v>
                </c:pt>
                <c:pt idx="5">
                  <c:v>48041.666666666701</c:v>
                </c:pt>
                <c:pt idx="6">
                  <c:v>42083.333333333299</c:v>
                </c:pt>
                <c:pt idx="7">
                  <c:v>35305.555555555497</c:v>
                </c:pt>
                <c:pt idx="8">
                  <c:v>27708.333333333299</c:v>
                </c:pt>
                <c:pt idx="9">
                  <c:v>19291.666666666701</c:v>
                </c:pt>
                <c:pt idx="10">
                  <c:v>10055.5555555555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B9-44C5-95B7-C9DCF4A53BBF}"/>
            </c:ext>
          </c:extLst>
        </c:ser>
        <c:ser>
          <c:idx val="1"/>
          <c:order val="2"/>
          <c:tx>
            <c:strRef>
              <c:f>Outputs!$C$117</c:f>
              <c:strCache>
                <c:ptCount val="1"/>
                <c:pt idx="0">
                  <c:v>Остаток задолженности на конец периода (прочие кредиторы)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val>
            <c:numRef>
              <c:f>Outputs!$F$117:$Q$117</c:f>
              <c:numCache>
                <c:formatCode># ##0_);\(# ##0\);\-_);@</c:formatCode>
                <c:ptCount val="12"/>
                <c:pt idx="0">
                  <c:v>15250</c:v>
                </c:pt>
                <c:pt idx="1">
                  <c:v>15250</c:v>
                </c:pt>
                <c:pt idx="2">
                  <c:v>15250</c:v>
                </c:pt>
                <c:pt idx="3">
                  <c:v>14375</c:v>
                </c:pt>
                <c:pt idx="4">
                  <c:v>13295.1388888889</c:v>
                </c:pt>
                <c:pt idx="5">
                  <c:v>12010.416666666666</c:v>
                </c:pt>
                <c:pt idx="6">
                  <c:v>10520.833333333299</c:v>
                </c:pt>
                <c:pt idx="7">
                  <c:v>8826.3888888888869</c:v>
                </c:pt>
                <c:pt idx="8">
                  <c:v>6927.0833333333312</c:v>
                </c:pt>
                <c:pt idx="9">
                  <c:v>4822.9166666666597</c:v>
                </c:pt>
                <c:pt idx="10">
                  <c:v>2513.888888888885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B9-44C5-95B7-C9DCF4A53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2451712"/>
        <c:axId val="152453504"/>
      </c:barChart>
      <c:lineChart>
        <c:grouping val="standard"/>
        <c:varyColors val="0"/>
        <c:ser>
          <c:idx val="0"/>
          <c:order val="0"/>
          <c:tx>
            <c:strRef>
              <c:f>Outputs!$C$126</c:f>
              <c:strCache>
                <c:ptCount val="1"/>
                <c:pt idx="0">
                  <c:v>Долг / EBITDA</c:v>
                </c:pt>
              </c:strCache>
            </c:strRef>
          </c:tx>
          <c:spPr>
            <a:ln>
              <a:solidFill>
                <a:srgbClr val="F9B35C"/>
              </a:solidFill>
            </a:ln>
          </c:spPr>
          <c:marker>
            <c:symbol val="square"/>
            <c:size val="5"/>
            <c:spPr>
              <a:solidFill>
                <a:srgbClr val="F9B35C"/>
              </a:solidFill>
              <a:ln>
                <a:solidFill>
                  <a:srgbClr val="F9B35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Outputs!$F$67:$Q$67</c:f>
              <c:numCache>
                <c:formatCode>0\Ф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Основной">
                  <c:v>2018</c:v>
                </c:pt>
                <c:pt idx="4" formatCode="Основной">
                  <c:v>2019</c:v>
                </c:pt>
                <c:pt idx="5" formatCode="Основной">
                  <c:v>2020</c:v>
                </c:pt>
                <c:pt idx="6" formatCode="Основной">
                  <c:v>2021</c:v>
                </c:pt>
                <c:pt idx="7" formatCode="Основной">
                  <c:v>2022</c:v>
                </c:pt>
                <c:pt idx="8" formatCode="Основной">
                  <c:v>2023</c:v>
                </c:pt>
                <c:pt idx="9" formatCode="Основной">
                  <c:v>2024</c:v>
                </c:pt>
                <c:pt idx="10" formatCode="Основной">
                  <c:v>2025</c:v>
                </c:pt>
                <c:pt idx="11" formatCode="Основной">
                  <c:v>2026</c:v>
                </c:pt>
              </c:numCache>
            </c:numRef>
          </c:cat>
          <c:val>
            <c:numRef>
              <c:f>Outputs!$F$126:$Q$126</c:f>
              <c:numCache>
                <c:formatCode># ##0,00_);\(# ##0,00\);\-_);@</c:formatCode>
                <c:ptCount val="12"/>
                <c:pt idx="0">
                  <c:v>1.1615507654809962</c:v>
                </c:pt>
                <c:pt idx="1">
                  <c:v>0.89254360294978341</c:v>
                </c:pt>
                <c:pt idx="2">
                  <c:v>0.72470655324811106</c:v>
                </c:pt>
                <c:pt idx="3">
                  <c:v>2.875</c:v>
                </c:pt>
                <c:pt idx="4">
                  <c:v>2.2956692490397659</c:v>
                </c:pt>
                <c:pt idx="5">
                  <c:v>1.8245148974094103</c:v>
                </c:pt>
                <c:pt idx="6">
                  <c:v>1.4267084339092146</c:v>
                </c:pt>
                <c:pt idx="7">
                  <c:v>1.0809234947693847</c:v>
                </c:pt>
                <c:pt idx="8">
                  <c:v>0.77337092032302457</c:v>
                </c:pt>
                <c:pt idx="9">
                  <c:v>0.49473930764706653</c:v>
                </c:pt>
                <c:pt idx="10">
                  <c:v>0.23851390812813208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B9-44C5-95B7-C9DCF4A53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55424"/>
        <c:axId val="152461312"/>
      </c:lineChart>
      <c:catAx>
        <c:axId val="152451712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crossAx val="152453504"/>
        <c:crosses val="autoZero"/>
        <c:auto val="1"/>
        <c:lblAlgn val="ctr"/>
        <c:lblOffset val="100"/>
        <c:noMultiLvlLbl val="0"/>
      </c:catAx>
      <c:valAx>
        <c:axId val="152453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млн. руб.</a:t>
                </a:r>
              </a:p>
            </c:rich>
          </c:tx>
          <c:layout>
            <c:manualLayout>
              <c:xMode val="edge"/>
              <c:yMode val="edge"/>
              <c:x val="8.6341146008152847E-3"/>
              <c:y val="9.7096635306201148E-2"/>
            </c:manualLayout>
          </c:layout>
          <c:overlay val="0"/>
        </c:title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crossAx val="152451712"/>
        <c:crosses val="autoZero"/>
        <c:crossBetween val="between"/>
      </c:valAx>
      <c:catAx>
        <c:axId val="152455424"/>
        <c:scaling>
          <c:orientation val="minMax"/>
        </c:scaling>
        <c:delete val="1"/>
        <c:axPos val="b"/>
        <c:numFmt formatCode="0\Ф" sourceLinked="1"/>
        <c:majorTickMark val="out"/>
        <c:minorTickMark val="none"/>
        <c:tickLblPos val="nextTo"/>
        <c:crossAx val="152461312"/>
        <c:crosses val="autoZero"/>
        <c:auto val="1"/>
        <c:lblAlgn val="ctr"/>
        <c:lblOffset val="100"/>
        <c:noMultiLvlLbl val="0"/>
      </c:catAx>
      <c:valAx>
        <c:axId val="152461312"/>
        <c:scaling>
          <c:orientation val="minMax"/>
          <c:max val="8"/>
        </c:scaling>
        <c:delete val="0"/>
        <c:axPos val="r"/>
        <c:numFmt formatCode="# ##0,00_);\(# ##0,0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crossAx val="15245542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"/>
          <c:y val="0.86682874280902389"/>
          <c:w val="1"/>
          <c:h val="0.1331712571909760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0070C0"/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Остаток задолженности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 при изменении ставки по кредитам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023279698733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1055229515033578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Debt_Sensitivity!$C$5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Debt_Sensitivity!$E$5:$N$5</c:f>
              <c:numCache>
                <c:formatCode># ##0_);\(# ##0\);\-_);@</c:formatCode>
                <c:ptCount val="10"/>
                <c:pt idx="0">
                  <c:v>57500</c:v>
                </c:pt>
                <c:pt idx="1">
                  <c:v>53180.56</c:v>
                </c:pt>
                <c:pt idx="2">
                  <c:v>48041.67</c:v>
                </c:pt>
                <c:pt idx="3">
                  <c:v>42083.33</c:v>
                </c:pt>
                <c:pt idx="4">
                  <c:v>35305.56</c:v>
                </c:pt>
                <c:pt idx="5">
                  <c:v>27708.33</c:v>
                </c:pt>
                <c:pt idx="6">
                  <c:v>19291.669999999998</c:v>
                </c:pt>
                <c:pt idx="7">
                  <c:v>10055.56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D7-4184-B7F6-FA81F1E66274}"/>
            </c:ext>
          </c:extLst>
        </c:ser>
        <c:ser>
          <c:idx val="0"/>
          <c:order val="1"/>
          <c:tx>
            <c:strRef>
              <c:f>Debt_Sensitivity!$C$12</c:f>
              <c:strCache>
                <c:ptCount val="1"/>
                <c:pt idx="0">
                  <c:v>CAPEX - 5%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Debt_Sensitivity!$E$12:$N$12</c:f>
              <c:numCache>
                <c:formatCode># ##0_);\(# ##0\);\-_);@</c:formatCode>
                <c:ptCount val="10"/>
                <c:pt idx="0">
                  <c:v>57360</c:v>
                </c:pt>
                <c:pt idx="1">
                  <c:v>52889.56</c:v>
                </c:pt>
                <c:pt idx="2">
                  <c:v>47588.68</c:v>
                </c:pt>
                <c:pt idx="3">
                  <c:v>41457.360000000001</c:v>
                </c:pt>
                <c:pt idx="4">
                  <c:v>34495.599999999999</c:v>
                </c:pt>
                <c:pt idx="5">
                  <c:v>26703.399999999998</c:v>
                </c:pt>
                <c:pt idx="6">
                  <c:v>18080.759999999998</c:v>
                </c:pt>
                <c:pt idx="7">
                  <c:v>8627.6799999999985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D7-4184-B7F6-FA81F1E66274}"/>
            </c:ext>
          </c:extLst>
        </c:ser>
        <c:ser>
          <c:idx val="2"/>
          <c:order val="2"/>
          <c:tx>
            <c:strRef>
              <c:f>Debt_Sensitivity!$C$13</c:f>
              <c:strCache>
                <c:ptCount val="1"/>
                <c:pt idx="0">
                  <c:v>CAPEX + 10%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Debt_Sensitivity!$E$4:$N$4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Debt_Sensitivity!$E$13:$N$13</c:f>
              <c:numCache>
                <c:formatCode># ##0_);\(# ##0\);\-_);@</c:formatCode>
                <c:ptCount val="10"/>
                <c:pt idx="0">
                  <c:v>57605</c:v>
                </c:pt>
                <c:pt idx="1">
                  <c:v>53435.455000000002</c:v>
                </c:pt>
                <c:pt idx="2">
                  <c:v>48491.365000000005</c:v>
                </c:pt>
                <c:pt idx="3">
                  <c:v>42772.73</c:v>
                </c:pt>
                <c:pt idx="4">
                  <c:v>36279.550000000003</c:v>
                </c:pt>
                <c:pt idx="5">
                  <c:v>29011.825000000004</c:v>
                </c:pt>
                <c:pt idx="6">
                  <c:v>20969.555000000004</c:v>
                </c:pt>
                <c:pt idx="7">
                  <c:v>12152.740000000003</c:v>
                </c:pt>
                <c:pt idx="8">
                  <c:v>3335.9250000000029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D7-4184-B7F6-FA81F1E6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9721344"/>
        <c:axId val="179722880"/>
      </c:barChart>
      <c:catAx>
        <c:axId val="179721344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ru-RU"/>
          </a:p>
        </c:txPr>
        <c:crossAx val="179722880"/>
        <c:crosses val="autoZero"/>
        <c:auto val="1"/>
        <c:lblAlgn val="ctr"/>
        <c:lblOffset val="100"/>
        <c:noMultiLvlLbl val="0"/>
      </c:catAx>
      <c:valAx>
        <c:axId val="179722880"/>
        <c:scaling>
          <c:orientation val="minMax"/>
        </c:scaling>
        <c:delete val="0"/>
        <c:axPos val="l"/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7972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02218556159064"/>
          <c:y val="0.92857381573284048"/>
          <c:w val="0.74519534748527783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DSCR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 с учетом дофинансирования</a:t>
            </a:r>
          </a:p>
        </c:rich>
      </c:tx>
      <c:layout>
        <c:manualLayout>
          <c:xMode val="edge"/>
          <c:yMode val="edge"/>
          <c:x val="7.2927665650989034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489055043528459E-2"/>
          <c:y val="0.15808876663020496"/>
          <c:w val="0.8673373556039321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Scenarios_Summary!$D$32</c:f>
              <c:strCache>
                <c:ptCount val="1"/>
                <c:pt idx="0">
                  <c:v>Базовый</c:v>
                </c:pt>
              </c:strCache>
            </c:strRef>
          </c:tx>
          <c:spPr>
            <a:solidFill>
              <a:srgbClr val="03B1EF"/>
            </a:solidFill>
          </c:spPr>
          <c:invertIfNegative val="0"/>
          <c:cat>
            <c:strRef>
              <c:f>Scenarios_Summary!$E$31:$N$31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Scenarios_Summary!$E$32:$N$32</c:f>
              <c:numCache>
                <c:formatCode>0,0\х</c:formatCode>
                <c:ptCount val="10"/>
                <c:pt idx="0">
                  <c:v>1.13573823470006</c:v>
                </c:pt>
                <c:pt idx="1">
                  <c:v>1.23001875448376</c:v>
                </c:pt>
                <c:pt idx="2">
                  <c:v>1.2276745263320901</c:v>
                </c:pt>
                <c:pt idx="3">
                  <c:v>1.2093317487421169</c:v>
                </c:pt>
                <c:pt idx="4">
                  <c:v>1.4275404571982979</c:v>
                </c:pt>
                <c:pt idx="5">
                  <c:v>1.7359048634854812</c:v>
                </c:pt>
                <c:pt idx="6">
                  <c:v>2.0689094260540402</c:v>
                </c:pt>
                <c:pt idx="7">
                  <c:v>2.4351295742711132</c:v>
                </c:pt>
                <c:pt idx="8">
                  <c:v>2.8500802172628612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11-49FA-9C8C-6E6714049140}"/>
            </c:ext>
          </c:extLst>
        </c:ser>
        <c:ser>
          <c:idx val="0"/>
          <c:order val="1"/>
          <c:tx>
            <c:strRef>
              <c:f>Scenarios_Summary!$D$33</c:f>
              <c:strCache>
                <c:ptCount val="1"/>
                <c:pt idx="0">
                  <c:v>Оптимистичный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Scenarios_Summary!$E$31:$N$31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Scenarios_Summary!$E$33:$N$33</c:f>
              <c:numCache>
                <c:formatCode>0,0\х</c:formatCode>
                <c:ptCount val="10"/>
                <c:pt idx="0">
                  <c:v>1.9466975292491</c:v>
                </c:pt>
                <c:pt idx="1">
                  <c:v>1.665196300907563</c:v>
                </c:pt>
                <c:pt idx="2">
                  <c:v>1.6179640128855706</c:v>
                </c:pt>
                <c:pt idx="3">
                  <c:v>1.6172999126580665</c:v>
                </c:pt>
                <c:pt idx="4">
                  <c:v>1.8697871151377667</c:v>
                </c:pt>
                <c:pt idx="5">
                  <c:v>3.7345047413388821</c:v>
                </c:pt>
                <c:pt idx="6">
                  <c:v>4.65177517721445</c:v>
                </c:pt>
                <c:pt idx="7">
                  <c:v>4.7880006677867009</c:v>
                </c:pt>
                <c:pt idx="8">
                  <c:v>4.8798646200252955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11-49FA-9C8C-6E6714049140}"/>
            </c:ext>
          </c:extLst>
        </c:ser>
        <c:ser>
          <c:idx val="2"/>
          <c:order val="2"/>
          <c:tx>
            <c:strRef>
              <c:f>Scenarios_Summary!$D$34</c:f>
              <c:strCache>
                <c:ptCount val="1"/>
                <c:pt idx="0">
                  <c:v>Пессимистичный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Scenarios_Summary!$E$31:$N$31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Scenarios_Summary!$E$34:$N$34</c:f>
              <c:numCache>
                <c:formatCode>0,0\х</c:formatCode>
                <c:ptCount val="10"/>
                <c:pt idx="0">
                  <c:v>0.72041059024228904</c:v>
                </c:pt>
                <c:pt idx="1">
                  <c:v>0.86956243384874521</c:v>
                </c:pt>
                <c:pt idx="2">
                  <c:v>0.87596773830565067</c:v>
                </c:pt>
                <c:pt idx="3">
                  <c:v>0.84269705763452596</c:v>
                </c:pt>
                <c:pt idx="4">
                  <c:v>1.014153404867006</c:v>
                </c:pt>
                <c:pt idx="5">
                  <c:v>1.2728676997998936</c:v>
                </c:pt>
                <c:pt idx="6">
                  <c:v>1.5659373046727247</c:v>
                </c:pt>
                <c:pt idx="7">
                  <c:v>1.90572835856856</c:v>
                </c:pt>
                <c:pt idx="8">
                  <c:v>2.2709979623476371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11-49FA-9C8C-6E6714049140}"/>
            </c:ext>
          </c:extLst>
        </c:ser>
        <c:ser>
          <c:idx val="3"/>
          <c:order val="3"/>
          <c:tx>
            <c:strRef>
              <c:f>Scenarios_Summary!$D$35</c:f>
              <c:strCache>
                <c:ptCount val="1"/>
                <c:pt idx="0">
                  <c:v>Пессимистичный -</c:v>
                </c:pt>
              </c:strCache>
            </c:strRef>
          </c:tx>
          <c:spPr>
            <a:solidFill>
              <a:srgbClr val="F9B35C"/>
            </a:solidFill>
          </c:spPr>
          <c:invertIfNegative val="0"/>
          <c:cat>
            <c:strRef>
              <c:f>Scenarios_Summary!$E$31:$N$31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Scenarios_Summary!$E$35:$N$35</c:f>
              <c:numCache>
                <c:formatCode>0,0\х</c:formatCode>
                <c:ptCount val="10"/>
                <c:pt idx="0">
                  <c:v>0.62041059024228895</c:v>
                </c:pt>
                <c:pt idx="1">
                  <c:v>0.76956243384874523</c:v>
                </c:pt>
                <c:pt idx="2">
                  <c:v>0.77596773830565069</c:v>
                </c:pt>
                <c:pt idx="3">
                  <c:v>0.74269705763452598</c:v>
                </c:pt>
                <c:pt idx="4">
                  <c:v>0.91415340486700603</c:v>
                </c:pt>
                <c:pt idx="5">
                  <c:v>1.1728676997998899</c:v>
                </c:pt>
                <c:pt idx="6">
                  <c:v>1.4659373046727247</c:v>
                </c:pt>
                <c:pt idx="7">
                  <c:v>1.80572835856856</c:v>
                </c:pt>
                <c:pt idx="8">
                  <c:v>2.170997962347637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711-49FA-9C8C-6E6714049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5411840"/>
        <c:axId val="165413632"/>
      </c:barChart>
      <c:catAx>
        <c:axId val="165411840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ru-RU"/>
          </a:p>
        </c:txPr>
        <c:crossAx val="165413632"/>
        <c:crosses val="autoZero"/>
        <c:auto val="1"/>
        <c:lblAlgn val="ctr"/>
        <c:lblOffset val="100"/>
        <c:noMultiLvlLbl val="0"/>
      </c:catAx>
      <c:valAx>
        <c:axId val="165413632"/>
        <c:scaling>
          <c:orientation val="minMax"/>
        </c:scaling>
        <c:delete val="0"/>
        <c:axPos val="l"/>
        <c:numFmt formatCode="0,0\х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6541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86191812230371E-2"/>
          <c:y val="0.92857381573284048"/>
          <c:w val="0.86282599732504695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ru-RU" sz="1100">
                <a:solidFill>
                  <a:srgbClr val="0070C0"/>
                </a:solidFill>
                <a:latin typeface="Arial Narrow" panose="020B0606020202030204" pitchFamily="34" charset="0"/>
              </a:rPr>
              <a:t>Средние показатели с учетом дофинансирования</a:t>
            </a:r>
          </a:p>
        </c:rich>
      </c:tx>
      <c:layout>
        <c:manualLayout>
          <c:xMode val="edge"/>
          <c:yMode val="edge"/>
          <c:x val="7.2917741177549317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09192356524643"/>
          <c:y val="0.16251166520851559"/>
          <c:w val="0.75056744643607909"/>
          <c:h val="0.49190608407210812"/>
        </c:manualLayout>
      </c:layout>
      <c:lineChart>
        <c:grouping val="standard"/>
        <c:varyColors val="0"/>
        <c:ser>
          <c:idx val="3"/>
          <c:order val="0"/>
          <c:tx>
            <c:strRef>
              <c:f>Scenarios_Summary!$I$5</c:f>
              <c:strCache>
                <c:ptCount val="1"/>
                <c:pt idx="0">
                  <c:v>DSCR avg</c:v>
                </c:pt>
              </c:strCache>
            </c:strRef>
          </c:tx>
          <c:spPr>
            <a:ln>
              <a:solidFill>
                <a:srgbClr val="12A7DA"/>
              </a:solidFill>
            </a:ln>
          </c:spPr>
          <c:marker>
            <c:symbol val="square"/>
            <c:size val="5"/>
            <c:spPr>
              <a:solidFill>
                <a:srgbClr val="12A7DA"/>
              </a:solidFill>
              <a:ln>
                <a:solidFill>
                  <a:srgbClr val="12A7DA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F8A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DSCR_Sensitivity!$C$6:$C$12</c:f>
              <c:strCache>
                <c:ptCount val="7"/>
                <c:pt idx="0">
                  <c:v>Базовое значение</c:v>
                </c:pt>
                <c:pt idx="1">
                  <c:v>Цена + 5%</c:v>
                </c:pt>
                <c:pt idx="2">
                  <c:v>Цена - 5%</c:v>
                </c:pt>
                <c:pt idx="3">
                  <c:v>Объемы + 10%</c:v>
                </c:pt>
                <c:pt idx="4">
                  <c:v>Объемы - 10%</c:v>
                </c:pt>
                <c:pt idx="5">
                  <c:v>Себестоимость - 5%</c:v>
                </c:pt>
                <c:pt idx="6">
                  <c:v>Себестоимость + 10%</c:v>
                </c:pt>
              </c:strCache>
            </c:strRef>
          </c:cat>
          <c:val>
            <c:numRef>
              <c:f>Scenarios_Summary!$I$6:$I$9</c:f>
              <c:numCache>
                <c:formatCode>0,0\х</c:formatCode>
                <c:ptCount val="4"/>
                <c:pt idx="0">
                  <c:v>1.7022586447255357</c:v>
                </c:pt>
                <c:pt idx="1">
                  <c:v>2.9745655641337105</c:v>
                </c:pt>
                <c:pt idx="2">
                  <c:v>1.2598136166985592</c:v>
                </c:pt>
                <c:pt idx="3">
                  <c:v>1.1598136166985589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BB-4A40-A21D-5F67060780D7}"/>
            </c:ext>
          </c:extLst>
        </c:ser>
        <c:ser>
          <c:idx val="0"/>
          <c:order val="1"/>
          <c:tx>
            <c:strRef>
              <c:f>Scenarios_Summary!$J$5</c:f>
              <c:strCache>
                <c:ptCount val="1"/>
                <c:pt idx="0">
                  <c:v>DSCR min</c:v>
                </c:pt>
              </c:strCache>
            </c:strRef>
          </c:tx>
          <c:spPr>
            <a:ln>
              <a:solidFill>
                <a:srgbClr val="BFDFF1"/>
              </a:solidFill>
            </a:ln>
          </c:spPr>
          <c:marker>
            <c:spPr>
              <a:solidFill>
                <a:srgbClr val="BFDFF1"/>
              </a:solidFill>
              <a:ln>
                <a:solidFill>
                  <a:srgbClr val="BFDFF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F8A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DSCR_Sensitivity!$C$6:$C$12</c:f>
              <c:strCache>
                <c:ptCount val="7"/>
                <c:pt idx="0">
                  <c:v>Базовое значение</c:v>
                </c:pt>
                <c:pt idx="1">
                  <c:v>Цена + 5%</c:v>
                </c:pt>
                <c:pt idx="2">
                  <c:v>Цена - 5%</c:v>
                </c:pt>
                <c:pt idx="3">
                  <c:v>Объемы + 10%</c:v>
                </c:pt>
                <c:pt idx="4">
                  <c:v>Объемы - 10%</c:v>
                </c:pt>
                <c:pt idx="5">
                  <c:v>Себестоимость - 5%</c:v>
                </c:pt>
                <c:pt idx="6">
                  <c:v>Себестоимость + 10%</c:v>
                </c:pt>
              </c:strCache>
            </c:strRef>
          </c:cat>
          <c:val>
            <c:numRef>
              <c:f>Scenarios_Summary!$J$6:$J$9</c:f>
              <c:numCache>
                <c:formatCode>0,0\х</c:formatCode>
                <c:ptCount val="4"/>
                <c:pt idx="0">
                  <c:v>1.13573823470006</c:v>
                </c:pt>
                <c:pt idx="1">
                  <c:v>1.6172999126580665</c:v>
                </c:pt>
                <c:pt idx="2">
                  <c:v>0.72041059024228904</c:v>
                </c:pt>
                <c:pt idx="3">
                  <c:v>0.62041059024228895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BB-4A40-A21D-5F670607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70208"/>
        <c:axId val="165471744"/>
      </c:lineChart>
      <c:catAx>
        <c:axId val="165470208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65471744"/>
        <c:crosses val="autoZero"/>
        <c:auto val="1"/>
        <c:lblAlgn val="ctr"/>
        <c:lblOffset val="100"/>
        <c:noMultiLvlLbl val="0"/>
      </c:catAx>
      <c:valAx>
        <c:axId val="165471744"/>
        <c:scaling>
          <c:orientation val="minMax"/>
        </c:scaling>
        <c:delete val="0"/>
        <c:axPos val="l"/>
        <c:numFmt formatCode="0,0\х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6547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65260346823459"/>
          <c:y val="0.92857380503493392"/>
          <c:w val="0.78354112941122545"/>
          <c:h val="7.14261949650659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ru-RU" sz="1100">
                <a:solidFill>
                  <a:srgbClr val="0070C0"/>
                </a:solidFill>
                <a:latin typeface="Arial Narrow" panose="020B0606020202030204" pitchFamily="34" charset="0"/>
              </a:rPr>
              <a:t>Средние показатели без учета дофинансирования</a:t>
            </a:r>
          </a:p>
        </c:rich>
      </c:tx>
      <c:layout>
        <c:manualLayout>
          <c:xMode val="edge"/>
          <c:yMode val="edge"/>
          <c:x val="7.2926368074958373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09192356524643"/>
          <c:y val="0.16251166520851559"/>
          <c:w val="0.76585688499336435"/>
          <c:h val="0.49190608407210812"/>
        </c:manualLayout>
      </c:layout>
      <c:lineChart>
        <c:grouping val="standard"/>
        <c:varyColors val="0"/>
        <c:ser>
          <c:idx val="3"/>
          <c:order val="0"/>
          <c:tx>
            <c:strRef>
              <c:f>Scenarios_Summary!$K$5</c:f>
              <c:strCache>
                <c:ptCount val="1"/>
                <c:pt idx="0">
                  <c:v>DSCR avg</c:v>
                </c:pt>
              </c:strCache>
            </c:strRef>
          </c:tx>
          <c:spPr>
            <a:ln>
              <a:solidFill>
                <a:srgbClr val="12A7DA"/>
              </a:solidFill>
            </a:ln>
          </c:spPr>
          <c:marker>
            <c:symbol val="square"/>
            <c:size val="5"/>
            <c:spPr>
              <a:solidFill>
                <a:srgbClr val="12A7DA"/>
              </a:solidFill>
              <a:ln>
                <a:solidFill>
                  <a:srgbClr val="12A7DA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F8A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DSCR_Sensitivity!$C$6:$C$12</c:f>
              <c:strCache>
                <c:ptCount val="7"/>
                <c:pt idx="0">
                  <c:v>Базовое значение</c:v>
                </c:pt>
                <c:pt idx="1">
                  <c:v>Цена + 5%</c:v>
                </c:pt>
                <c:pt idx="2">
                  <c:v>Цена - 5%</c:v>
                </c:pt>
                <c:pt idx="3">
                  <c:v>Объемы + 10%</c:v>
                </c:pt>
                <c:pt idx="4">
                  <c:v>Объемы - 10%</c:v>
                </c:pt>
                <c:pt idx="5">
                  <c:v>Себестоимость - 5%</c:v>
                </c:pt>
                <c:pt idx="6">
                  <c:v>Себестоимость + 10%</c:v>
                </c:pt>
              </c:strCache>
            </c:strRef>
          </c:cat>
          <c:val>
            <c:numRef>
              <c:f>Scenarios_Summary!$K$6:$K$9</c:f>
              <c:numCache>
                <c:formatCode>0,0\х</c:formatCode>
                <c:ptCount val="4"/>
                <c:pt idx="0">
                  <c:v>1.5805969385674945</c:v>
                </c:pt>
                <c:pt idx="1">
                  <c:v>2.8114753888508801</c:v>
                </c:pt>
                <c:pt idx="2">
                  <c:v>1.1736155437802218</c:v>
                </c:pt>
                <c:pt idx="3">
                  <c:v>1.0835242571234598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5C-4D65-A064-5BE4ECC2065B}"/>
            </c:ext>
          </c:extLst>
        </c:ser>
        <c:ser>
          <c:idx val="0"/>
          <c:order val="1"/>
          <c:tx>
            <c:strRef>
              <c:f>Scenarios_Summary!$L$5</c:f>
              <c:strCache>
                <c:ptCount val="1"/>
                <c:pt idx="0">
                  <c:v>DSCR min</c:v>
                </c:pt>
              </c:strCache>
            </c:strRef>
          </c:tx>
          <c:spPr>
            <a:ln>
              <a:solidFill>
                <a:srgbClr val="BFDFF1"/>
              </a:solidFill>
            </a:ln>
          </c:spPr>
          <c:marker>
            <c:spPr>
              <a:solidFill>
                <a:srgbClr val="BFDFF1"/>
              </a:solidFill>
              <a:ln>
                <a:solidFill>
                  <a:srgbClr val="BFDFF1"/>
                </a:solidFill>
              </a:ln>
            </c:spPr>
          </c:marker>
          <c:dLbls>
            <c:dLbl>
              <c:idx val="2"/>
              <c:layout>
                <c:manualLayout>
                  <c:x val="-4.590818363273453E-2"/>
                  <c:y val="4.131233595800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5C-4D65-A064-5BE4ECC2065B}"/>
                </c:ext>
              </c:extLst>
            </c:dLbl>
            <c:dLbl>
              <c:idx val="3"/>
              <c:layout>
                <c:manualLayout>
                  <c:x val="-4.590818363273453E-2"/>
                  <c:y val="3.1856071182591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5C-4D65-A064-5BE4ECC206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4F8A"/>
                    </a:solidFill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DSCR_Sensitivity!$C$6:$C$12</c:f>
              <c:strCache>
                <c:ptCount val="7"/>
                <c:pt idx="0">
                  <c:v>Базовое значение</c:v>
                </c:pt>
                <c:pt idx="1">
                  <c:v>Цена + 5%</c:v>
                </c:pt>
                <c:pt idx="2">
                  <c:v>Цена - 5%</c:v>
                </c:pt>
                <c:pt idx="3">
                  <c:v>Объемы + 10%</c:v>
                </c:pt>
                <c:pt idx="4">
                  <c:v>Объемы - 10%</c:v>
                </c:pt>
                <c:pt idx="5">
                  <c:v>Себестоимость - 5%</c:v>
                </c:pt>
                <c:pt idx="6">
                  <c:v>Себестоимость + 10%</c:v>
                </c:pt>
              </c:strCache>
            </c:strRef>
          </c:cat>
          <c:val>
            <c:numRef>
              <c:f>Scenarios_Summary!$L$6:$L$9</c:f>
              <c:numCache>
                <c:formatCode>0,0\х</c:formatCode>
                <c:ptCount val="4"/>
                <c:pt idx="0">
                  <c:v>0.57957423091843396</c:v>
                </c:pt>
                <c:pt idx="1">
                  <c:v>0.78462613834841677</c:v>
                </c:pt>
                <c:pt idx="2">
                  <c:v>0.40973032077463512</c:v>
                </c:pt>
                <c:pt idx="3">
                  <c:v>0.3626111830537081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05C-4D65-A064-5BE4ECC20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88096"/>
        <c:axId val="181189632"/>
      </c:lineChart>
      <c:catAx>
        <c:axId val="181188096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81189632"/>
        <c:crosses val="autoZero"/>
        <c:auto val="1"/>
        <c:lblAlgn val="ctr"/>
        <c:lblOffset val="100"/>
        <c:noMultiLvlLbl val="0"/>
      </c:catAx>
      <c:valAx>
        <c:axId val="181189632"/>
        <c:scaling>
          <c:orientation val="minMax"/>
        </c:scaling>
        <c:delete val="0"/>
        <c:axPos val="l"/>
        <c:numFmt formatCode="0,0\х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8118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65258374961194"/>
          <c:y val="0.92857355596507885"/>
          <c:w val="0.78354121863799275"/>
          <c:h val="7.1426444034921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DSCR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 без учета дофинансирования</a:t>
            </a:r>
          </a:p>
        </c:rich>
      </c:tx>
      <c:layout>
        <c:manualLayout>
          <c:xMode val="edge"/>
          <c:yMode val="edge"/>
          <c:x val="7.2906506076327526E-4"/>
          <c:y val="8.85738157328404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83501751391059E-2"/>
          <c:y val="0.16693429617270653"/>
          <c:w val="0.87134419745522151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Scenarios_Summary!$D$41</c:f>
              <c:strCache>
                <c:ptCount val="1"/>
                <c:pt idx="0">
                  <c:v>Базовый</c:v>
                </c:pt>
              </c:strCache>
            </c:strRef>
          </c:tx>
          <c:spPr>
            <a:solidFill>
              <a:srgbClr val="03B1EF"/>
            </a:solidFill>
          </c:spPr>
          <c:invertIfNegative val="0"/>
          <c:cat>
            <c:strRef>
              <c:f>Scenarios_Summary!$E$31:$N$31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Scenarios_Summary!$E$41:$N$41</c:f>
              <c:numCache>
                <c:formatCode>0,0\х</c:formatCode>
                <c:ptCount val="10"/>
                <c:pt idx="0">
                  <c:v>1.13573823470006</c:v>
                </c:pt>
                <c:pt idx="1">
                  <c:v>0.57957423091843396</c:v>
                </c:pt>
                <c:pt idx="2">
                  <c:v>0.85601846304732199</c:v>
                </c:pt>
                <c:pt idx="3">
                  <c:v>1.1364769801698427</c:v>
                </c:pt>
                <c:pt idx="4">
                  <c:v>1.4275404571982979</c:v>
                </c:pt>
                <c:pt idx="5">
                  <c:v>1.7359048634854812</c:v>
                </c:pt>
                <c:pt idx="6">
                  <c:v>2.0689094260540402</c:v>
                </c:pt>
                <c:pt idx="7">
                  <c:v>2.4351295742711132</c:v>
                </c:pt>
                <c:pt idx="8">
                  <c:v>2.8500802172628599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10-4EA4-AF58-0872E46EE186}"/>
            </c:ext>
          </c:extLst>
        </c:ser>
        <c:ser>
          <c:idx val="0"/>
          <c:order val="1"/>
          <c:tx>
            <c:strRef>
              <c:f>Scenarios_Summary!$D$42</c:f>
              <c:strCache>
                <c:ptCount val="1"/>
                <c:pt idx="0">
                  <c:v>Оптимистичный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Scenarios_Summary!$E$31:$N$31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Scenarios_Summary!$E$42:$N$42</c:f>
              <c:numCache>
                <c:formatCode>0,0\х</c:formatCode>
                <c:ptCount val="10"/>
                <c:pt idx="0">
                  <c:v>1.9466975292491</c:v>
                </c:pt>
                <c:pt idx="1">
                  <c:v>0.78462613834841677</c:v>
                </c:pt>
                <c:pt idx="2">
                  <c:v>1.12815492858205</c:v>
                </c:pt>
                <c:pt idx="3">
                  <c:v>1.5198675819752601</c:v>
                </c:pt>
                <c:pt idx="4">
                  <c:v>1.8697871151377701</c:v>
                </c:pt>
                <c:pt idx="5">
                  <c:v>3.7345047413388817</c:v>
                </c:pt>
                <c:pt idx="6">
                  <c:v>4.65177517721445</c:v>
                </c:pt>
                <c:pt idx="7">
                  <c:v>4.7880006677867009</c:v>
                </c:pt>
                <c:pt idx="8">
                  <c:v>4.8798646200252929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10-4EA4-AF58-0872E46EE186}"/>
            </c:ext>
          </c:extLst>
        </c:ser>
        <c:ser>
          <c:idx val="2"/>
          <c:order val="2"/>
          <c:tx>
            <c:strRef>
              <c:f>Scenarios_Summary!$D$43</c:f>
              <c:strCache>
                <c:ptCount val="1"/>
                <c:pt idx="0">
                  <c:v>Пессимистичный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Scenarios_Summary!$E$31:$N$31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Scenarios_Summary!$E$43:$N$43</c:f>
              <c:numCache>
                <c:formatCode>0,0\х</c:formatCode>
                <c:ptCount val="10"/>
                <c:pt idx="0">
                  <c:v>0.72041059024228904</c:v>
                </c:pt>
                <c:pt idx="1">
                  <c:v>0.40973032077463512</c:v>
                </c:pt>
                <c:pt idx="2">
                  <c:v>0.610784488022037</c:v>
                </c:pt>
                <c:pt idx="3">
                  <c:v>0.79192976472721699</c:v>
                </c:pt>
                <c:pt idx="4">
                  <c:v>1.014153404867006</c:v>
                </c:pt>
                <c:pt idx="5">
                  <c:v>1.2728676997998936</c:v>
                </c:pt>
                <c:pt idx="6">
                  <c:v>1.5659373046727247</c:v>
                </c:pt>
                <c:pt idx="7">
                  <c:v>1.90572835856856</c:v>
                </c:pt>
                <c:pt idx="8">
                  <c:v>2.2709979623476362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10-4EA4-AF58-0872E46EE186}"/>
            </c:ext>
          </c:extLst>
        </c:ser>
        <c:ser>
          <c:idx val="3"/>
          <c:order val="3"/>
          <c:tx>
            <c:strRef>
              <c:f>Scenarios_Summary!$D$44</c:f>
              <c:strCache>
                <c:ptCount val="1"/>
                <c:pt idx="0">
                  <c:v>Пессимистичный -</c:v>
                </c:pt>
              </c:strCache>
            </c:strRef>
          </c:tx>
          <c:spPr>
            <a:solidFill>
              <a:srgbClr val="F9B35C"/>
            </a:solidFill>
          </c:spPr>
          <c:invertIfNegative val="0"/>
          <c:cat>
            <c:strRef>
              <c:f>Scenarios_Summary!$E$31:$N$31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Scenarios_Summary!$E$44:$N$44</c:f>
              <c:numCache>
                <c:formatCode>0,0\х</c:formatCode>
                <c:ptCount val="10"/>
                <c:pt idx="0">
                  <c:v>0.62041059024228895</c:v>
                </c:pt>
                <c:pt idx="1">
                  <c:v>0.3626111830537081</c:v>
                </c:pt>
                <c:pt idx="2">
                  <c:v>0.54105766346986151</c:v>
                </c:pt>
                <c:pt idx="3">
                  <c:v>0.69795414708946357</c:v>
                </c:pt>
                <c:pt idx="4">
                  <c:v>0.91415340486700603</c:v>
                </c:pt>
                <c:pt idx="5">
                  <c:v>1.1728676997998899</c:v>
                </c:pt>
                <c:pt idx="6">
                  <c:v>1.4659373046727247</c:v>
                </c:pt>
                <c:pt idx="7">
                  <c:v>1.80572835856856</c:v>
                </c:pt>
                <c:pt idx="8">
                  <c:v>2.1709979623476361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10-4EA4-AF58-0872E46EE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1627904"/>
        <c:axId val="181629696"/>
      </c:barChart>
      <c:catAx>
        <c:axId val="181627904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ru-RU"/>
          </a:p>
        </c:txPr>
        <c:crossAx val="181629696"/>
        <c:crosses val="autoZero"/>
        <c:auto val="1"/>
        <c:lblAlgn val="ctr"/>
        <c:lblOffset val="100"/>
        <c:noMultiLvlLbl val="0"/>
      </c:catAx>
      <c:valAx>
        <c:axId val="181629696"/>
        <c:scaling>
          <c:orientation val="minMax"/>
        </c:scaling>
        <c:delete val="0"/>
        <c:axPos val="l"/>
        <c:numFmt formatCode="0,0\х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181627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86265473548306E-2"/>
          <c:y val="0.92857381573284048"/>
          <c:w val="0.86282606954202534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ru-RU" sz="1400"/>
              <a:t>Выплаты по кредитам</a:t>
            </a:r>
          </a:p>
        </c:rich>
      </c:tx>
      <c:layout>
        <c:manualLayout>
          <c:xMode val="edge"/>
          <c:yMode val="edge"/>
          <c:x val="7.2920660198374078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3146922393788"/>
          <c:y val="0.20109319540165285"/>
          <c:w val="0.80699437571328603"/>
          <c:h val="0.572902287971243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Outputs!$C$164</c:f>
              <c:strCache>
                <c:ptCount val="1"/>
                <c:pt idx="0">
                  <c:v>Выплата тела долга (ВЭБ)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numRef>
              <c:f>Outputs!$F$67:$Q$67</c:f>
              <c:numCache>
                <c:formatCode>0\Ф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Основной">
                  <c:v>2018</c:v>
                </c:pt>
                <c:pt idx="4" formatCode="Основной">
                  <c:v>2019</c:v>
                </c:pt>
                <c:pt idx="5" formatCode="Основной">
                  <c:v>2020</c:v>
                </c:pt>
                <c:pt idx="6" formatCode="Основной">
                  <c:v>2021</c:v>
                </c:pt>
                <c:pt idx="7" formatCode="Основной">
                  <c:v>2022</c:v>
                </c:pt>
                <c:pt idx="8" formatCode="Основной">
                  <c:v>2023</c:v>
                </c:pt>
                <c:pt idx="9" formatCode="Основной">
                  <c:v>2024</c:v>
                </c:pt>
                <c:pt idx="10" formatCode="Основной">
                  <c:v>2025</c:v>
                </c:pt>
                <c:pt idx="11" formatCode="Основной">
                  <c:v>2026</c:v>
                </c:pt>
              </c:numCache>
            </c:numRef>
          </c:cat>
          <c:val>
            <c:numRef>
              <c:f>Outputs!$F$164:$R$164</c:f>
              <c:numCache>
                <c:formatCode># ##0_);\(# ##0\);\-_);@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3500</c:v>
                </c:pt>
                <c:pt idx="4">
                  <c:v>4319.4444444444398</c:v>
                </c:pt>
                <c:pt idx="5">
                  <c:v>5138.8888888888896</c:v>
                </c:pt>
                <c:pt idx="6">
                  <c:v>5958.3333333333303</c:v>
                </c:pt>
                <c:pt idx="7">
                  <c:v>6777.7777777777774</c:v>
                </c:pt>
                <c:pt idx="8">
                  <c:v>7597.2222222222217</c:v>
                </c:pt>
                <c:pt idx="9">
                  <c:v>8416.6666666666661</c:v>
                </c:pt>
                <c:pt idx="10">
                  <c:v>9236.1111111111095</c:v>
                </c:pt>
                <c:pt idx="11">
                  <c:v>10055.555555555553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27-4FE3-B018-8F9C1517261F}"/>
            </c:ext>
          </c:extLst>
        </c:ser>
        <c:ser>
          <c:idx val="1"/>
          <c:order val="1"/>
          <c:tx>
            <c:strRef>
              <c:f>Outputs!$C$163</c:f>
              <c:strCache>
                <c:ptCount val="1"/>
                <c:pt idx="0">
                  <c:v>Выплата процентов (ВЭБ)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numRef>
              <c:f>Outputs!$F$67:$Q$67</c:f>
              <c:numCache>
                <c:formatCode>0\Ф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Основной">
                  <c:v>2018</c:v>
                </c:pt>
                <c:pt idx="4" formatCode="Основной">
                  <c:v>2019</c:v>
                </c:pt>
                <c:pt idx="5" formatCode="Основной">
                  <c:v>2020</c:v>
                </c:pt>
                <c:pt idx="6" formatCode="Основной">
                  <c:v>2021</c:v>
                </c:pt>
                <c:pt idx="7" formatCode="Основной">
                  <c:v>2022</c:v>
                </c:pt>
                <c:pt idx="8" formatCode="Основной">
                  <c:v>2023</c:v>
                </c:pt>
                <c:pt idx="9" formatCode="Основной">
                  <c:v>2024</c:v>
                </c:pt>
                <c:pt idx="10" formatCode="Основной">
                  <c:v>2025</c:v>
                </c:pt>
                <c:pt idx="11" formatCode="Основной">
                  <c:v>2026</c:v>
                </c:pt>
              </c:numCache>
            </c:numRef>
          </c:cat>
          <c:val>
            <c:numRef>
              <c:f>Outputs!$F$163:$R$163</c:f>
              <c:numCache>
                <c:formatCode># ##0_);\(# ##0\);\-_);@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6325</c:v>
                </c:pt>
                <c:pt idx="4">
                  <c:v>6087.4305555555575</c:v>
                </c:pt>
                <c:pt idx="5">
                  <c:v>5567.2222222222199</c:v>
                </c:pt>
                <c:pt idx="6">
                  <c:v>4956.875</c:v>
                </c:pt>
                <c:pt idx="7">
                  <c:v>4256.3888888888878</c:v>
                </c:pt>
                <c:pt idx="8">
                  <c:v>3465.7638888888882</c:v>
                </c:pt>
                <c:pt idx="9">
                  <c:v>2584.9999999999991</c:v>
                </c:pt>
                <c:pt idx="10">
                  <c:v>1614.0972222222213</c:v>
                </c:pt>
                <c:pt idx="11">
                  <c:v>553.05555555555509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27-4FE3-B018-8F9C1517261F}"/>
            </c:ext>
          </c:extLst>
        </c:ser>
        <c:ser>
          <c:idx val="0"/>
          <c:order val="2"/>
          <c:tx>
            <c:strRef>
              <c:f>Outputs!$C$166</c:f>
              <c:strCache>
                <c:ptCount val="1"/>
                <c:pt idx="0">
                  <c:v>Выплата тела долга (прочие кредиторы)</c:v>
                </c:pt>
              </c:strCache>
            </c:strRef>
          </c:tx>
          <c:spPr>
            <a:solidFill>
              <a:srgbClr val="F8A43E"/>
            </a:solidFill>
          </c:spPr>
          <c:invertIfNegative val="0"/>
          <c:cat>
            <c:numRef>
              <c:f>Outputs!$F$67:$Q$67</c:f>
              <c:numCache>
                <c:formatCode>0\Ф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Основной">
                  <c:v>2018</c:v>
                </c:pt>
                <c:pt idx="4" formatCode="Основной">
                  <c:v>2019</c:v>
                </c:pt>
                <c:pt idx="5" formatCode="Основной">
                  <c:v>2020</c:v>
                </c:pt>
                <c:pt idx="6" formatCode="Основной">
                  <c:v>2021</c:v>
                </c:pt>
                <c:pt idx="7" formatCode="Основной">
                  <c:v>2022</c:v>
                </c:pt>
                <c:pt idx="8" formatCode="Основной">
                  <c:v>2023</c:v>
                </c:pt>
                <c:pt idx="9" formatCode="Основной">
                  <c:v>2024</c:v>
                </c:pt>
                <c:pt idx="10" formatCode="Основной">
                  <c:v>2025</c:v>
                </c:pt>
                <c:pt idx="11" formatCode="Основной">
                  <c:v>2026</c:v>
                </c:pt>
              </c:numCache>
            </c:numRef>
          </c:cat>
          <c:val>
            <c:numRef>
              <c:f>Outputs!$F$166:$R$166</c:f>
              <c:numCache>
                <c:formatCode># ##0_);\(# ##0\);\-_);@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875</c:v>
                </c:pt>
                <c:pt idx="4">
                  <c:v>1079.8611111111099</c:v>
                </c:pt>
                <c:pt idx="5">
                  <c:v>1284.7222222222199</c:v>
                </c:pt>
                <c:pt idx="6">
                  <c:v>1489.5833333333351</c:v>
                </c:pt>
                <c:pt idx="7">
                  <c:v>1694.444444444445</c:v>
                </c:pt>
                <c:pt idx="8">
                  <c:v>1899.305555555555</c:v>
                </c:pt>
                <c:pt idx="9">
                  <c:v>2104.1666666666652</c:v>
                </c:pt>
                <c:pt idx="10">
                  <c:v>2309.0277777777751</c:v>
                </c:pt>
                <c:pt idx="11">
                  <c:v>2513.8888888888901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27-4FE3-B018-8F9C1517261F}"/>
            </c:ext>
          </c:extLst>
        </c:ser>
        <c:ser>
          <c:idx val="3"/>
          <c:order val="3"/>
          <c:tx>
            <c:strRef>
              <c:f>Outputs!$C$165</c:f>
              <c:strCache>
                <c:ptCount val="1"/>
                <c:pt idx="0">
                  <c:v>Выплата процентов (прочие кредиторы)</c:v>
                </c:pt>
              </c:strCache>
            </c:strRef>
          </c:tx>
          <c:spPr>
            <a:solidFill>
              <a:srgbClr val="FBD3A3"/>
            </a:solidFill>
          </c:spPr>
          <c:invertIfNegative val="0"/>
          <c:cat>
            <c:numRef>
              <c:f>Outputs!$F$67:$Q$67</c:f>
              <c:numCache>
                <c:formatCode>0\Ф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Основной">
                  <c:v>2018</c:v>
                </c:pt>
                <c:pt idx="4" formatCode="Основной">
                  <c:v>2019</c:v>
                </c:pt>
                <c:pt idx="5" formatCode="Основной">
                  <c:v>2020</c:v>
                </c:pt>
                <c:pt idx="6" formatCode="Основной">
                  <c:v>2021</c:v>
                </c:pt>
                <c:pt idx="7" formatCode="Основной">
                  <c:v>2022</c:v>
                </c:pt>
                <c:pt idx="8" formatCode="Основной">
                  <c:v>2023</c:v>
                </c:pt>
                <c:pt idx="9" formatCode="Основной">
                  <c:v>2024</c:v>
                </c:pt>
                <c:pt idx="10" formatCode="Основной">
                  <c:v>2025</c:v>
                </c:pt>
                <c:pt idx="11" formatCode="Основной">
                  <c:v>2026</c:v>
                </c:pt>
              </c:numCache>
            </c:numRef>
          </c:cat>
          <c:val>
            <c:numRef>
              <c:f>Outputs!$F$165:$R$165</c:f>
              <c:numCache>
                <c:formatCode># ##0_);\(# ##0\);\-_);@</c:formatCode>
                <c:ptCount val="13"/>
                <c:pt idx="0">
                  <c:v>1677.5</c:v>
                </c:pt>
                <c:pt idx="1">
                  <c:v>1677.5</c:v>
                </c:pt>
                <c:pt idx="2">
                  <c:v>1677.5</c:v>
                </c:pt>
                <c:pt idx="3">
                  <c:v>1677.5</c:v>
                </c:pt>
                <c:pt idx="4">
                  <c:v>1581.25</c:v>
                </c:pt>
                <c:pt idx="5">
                  <c:v>1462.465277777779</c:v>
                </c:pt>
                <c:pt idx="6">
                  <c:v>1321.1458333333333</c:v>
                </c:pt>
                <c:pt idx="7">
                  <c:v>1157.2916666666665</c:v>
                </c:pt>
                <c:pt idx="8">
                  <c:v>970.9027777777776</c:v>
                </c:pt>
                <c:pt idx="9">
                  <c:v>761.9791666666664</c:v>
                </c:pt>
                <c:pt idx="10">
                  <c:v>530.52083333333258</c:v>
                </c:pt>
                <c:pt idx="11">
                  <c:v>276.52777777777737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27-4FE3-B018-8F9C1517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011200"/>
        <c:axId val="159012736"/>
      </c:barChart>
      <c:catAx>
        <c:axId val="159011200"/>
        <c:scaling>
          <c:orientation val="minMax"/>
        </c:scaling>
        <c:delete val="0"/>
        <c:axPos val="b"/>
        <c:numFmt formatCode="0\Ф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crossAx val="159012736"/>
        <c:crosses val="autoZero"/>
        <c:auto val="1"/>
        <c:lblAlgn val="ctr"/>
        <c:lblOffset val="100"/>
        <c:noMultiLvlLbl val="0"/>
      </c:catAx>
      <c:valAx>
        <c:axId val="1590127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млн. руб.</a:t>
                </a:r>
              </a:p>
            </c:rich>
          </c:tx>
          <c:layout>
            <c:manualLayout>
              <c:xMode val="edge"/>
              <c:yMode val="edge"/>
              <c:x val="4.8616394860754768E-3"/>
              <c:y val="8.6282430309594205E-2"/>
            </c:manualLayout>
          </c:layout>
          <c:overlay val="0"/>
        </c:title>
        <c:numFmt formatCode="# ##0_);\(# ##0\);\-_);@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crossAx val="15901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65269790714363"/>
          <c:y val="0.89757222726341368"/>
          <c:w val="0.83840015196521478"/>
          <c:h val="0.102427597006565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0070C0"/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DSCR 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при 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изменении цен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3194814526510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5090142443880912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DSCR_Sensitivity!$C$6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  <a:ln>
              <a:solidFill>
                <a:srgbClr val="12A7DA"/>
              </a:solidFill>
            </a:ln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DSCR_Sensitivity!$H$6:$Q$6</c:f>
              <c:numCache>
                <c:formatCode>0,0\х</c:formatCode>
                <c:ptCount val="10"/>
                <c:pt idx="0">
                  <c:v>1.13573823470006</c:v>
                </c:pt>
                <c:pt idx="1">
                  <c:v>1.2300187544837631</c:v>
                </c:pt>
                <c:pt idx="2">
                  <c:v>1.2276745263320901</c:v>
                </c:pt>
                <c:pt idx="3">
                  <c:v>1.2093317487421169</c:v>
                </c:pt>
                <c:pt idx="4">
                  <c:v>1.4275404571982979</c:v>
                </c:pt>
                <c:pt idx="5">
                  <c:v>1.7359048634854812</c:v>
                </c:pt>
                <c:pt idx="6">
                  <c:v>2.068909426054037</c:v>
                </c:pt>
                <c:pt idx="7">
                  <c:v>2.4351295742711132</c:v>
                </c:pt>
                <c:pt idx="8">
                  <c:v>2.8500802172628612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48-433A-A702-BF606FEA9B75}"/>
            </c:ext>
          </c:extLst>
        </c:ser>
        <c:ser>
          <c:idx val="0"/>
          <c:order val="1"/>
          <c:tx>
            <c:strRef>
              <c:f>DSCR_Sensitivity!$C$7</c:f>
              <c:strCache>
                <c:ptCount val="1"/>
                <c:pt idx="0">
                  <c:v>Цена + 5%</c:v>
                </c:pt>
              </c:strCache>
            </c:strRef>
          </c:tx>
          <c:spPr>
            <a:solidFill>
              <a:srgbClr val="86BFE9"/>
            </a:solidFill>
            <a:ln>
              <a:solidFill>
                <a:srgbClr val="BFDFF1"/>
              </a:solidFill>
            </a:ln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DSCR_Sensitivity!$H$7:$Q$7</c:f>
              <c:numCache>
                <c:formatCode>0,0\х</c:formatCode>
                <c:ptCount val="10"/>
                <c:pt idx="0">
                  <c:v>1.9466975292490998</c:v>
                </c:pt>
                <c:pt idx="1">
                  <c:v>1.665196300907563</c:v>
                </c:pt>
                <c:pt idx="2">
                  <c:v>1.6179640128855706</c:v>
                </c:pt>
                <c:pt idx="3">
                  <c:v>1.6172999126580665</c:v>
                </c:pt>
                <c:pt idx="4">
                  <c:v>1.8697871151377667</c:v>
                </c:pt>
                <c:pt idx="5">
                  <c:v>3.7345047413388821</c:v>
                </c:pt>
                <c:pt idx="6">
                  <c:v>4.65177517721445</c:v>
                </c:pt>
                <c:pt idx="7">
                  <c:v>4.7880006677867009</c:v>
                </c:pt>
                <c:pt idx="8">
                  <c:v>4.8798646200252955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48-433A-A702-BF606FEA9B75}"/>
            </c:ext>
          </c:extLst>
        </c:ser>
        <c:ser>
          <c:idx val="2"/>
          <c:order val="2"/>
          <c:tx>
            <c:strRef>
              <c:f>DSCR_Sensitivity!$C$8</c:f>
              <c:strCache>
                <c:ptCount val="1"/>
                <c:pt idx="0">
                  <c:v>Цена - 5%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DSCR_Sensitivity!$H$8:$Q$8</c:f>
              <c:numCache>
                <c:formatCode>0,0\х</c:formatCode>
                <c:ptCount val="10"/>
                <c:pt idx="0">
                  <c:v>1.0233276458617799</c:v>
                </c:pt>
                <c:pt idx="1">
                  <c:v>1.1397126407900395</c:v>
                </c:pt>
                <c:pt idx="2">
                  <c:v>1.1141399856577829</c:v>
                </c:pt>
                <c:pt idx="3">
                  <c:v>1.062142941911659</c:v>
                </c:pt>
                <c:pt idx="4">
                  <c:v>1.2364879132217703</c:v>
                </c:pt>
                <c:pt idx="5">
                  <c:v>1.2571034651790101</c:v>
                </c:pt>
                <c:pt idx="6">
                  <c:v>1.24040433807724</c:v>
                </c:pt>
                <c:pt idx="7">
                  <c:v>1.3171885960888099</c:v>
                </c:pt>
                <c:pt idx="8">
                  <c:v>2.3282266646386298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48-433A-A702-BF606FEA9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5103104"/>
        <c:axId val="165104640"/>
      </c:barChart>
      <c:catAx>
        <c:axId val="165103104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900" baseline="0">
                <a:solidFill>
                  <a:srgbClr val="0070C0"/>
                </a:solidFill>
              </a:defRPr>
            </a:pPr>
            <a:endParaRPr lang="ru-RU"/>
          </a:p>
        </c:txPr>
        <c:crossAx val="165104640"/>
        <c:crosses val="autoZero"/>
        <c:auto val="1"/>
        <c:lblAlgn val="ctr"/>
        <c:lblOffset val="100"/>
        <c:noMultiLvlLbl val="0"/>
      </c:catAx>
      <c:valAx>
        <c:axId val="165104640"/>
        <c:scaling>
          <c:orientation val="minMax"/>
        </c:scaling>
        <c:delete val="0"/>
        <c:axPos val="l"/>
        <c:numFmt formatCode="0,0\х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 baseline="0">
                <a:solidFill>
                  <a:srgbClr val="0070C0"/>
                </a:solidFill>
              </a:defRPr>
            </a:pPr>
            <a:endParaRPr lang="ru-RU"/>
          </a:p>
        </c:txPr>
        <c:crossAx val="1651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918146163288525"/>
          <c:y val="0.92857381573284048"/>
          <c:w val="0.56077921818708021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DSCR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 от </a:t>
            </a:r>
            <a:r>
              <a:rPr lang="ru-RU" sz="1200" b="1" i="0" u="none" strike="noStrike" baseline="0">
                <a:solidFill>
                  <a:srgbClr val="0070C0"/>
                </a:solidFill>
                <a:effectLst/>
                <a:latin typeface="Arial Narrow" panose="020B0606020202030204" pitchFamily="34" charset="0"/>
              </a:rPr>
              <a:t>объемов продаж 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023279698733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1055229515033578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DSCR_Sensitivity!$C$6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DSCR_Sensitivity!$H$6:$Q$6</c:f>
              <c:numCache>
                <c:formatCode>0,0\х</c:formatCode>
                <c:ptCount val="10"/>
                <c:pt idx="0">
                  <c:v>1.13573823470006</c:v>
                </c:pt>
                <c:pt idx="1">
                  <c:v>1.2300187544837631</c:v>
                </c:pt>
                <c:pt idx="2">
                  <c:v>1.2276745263320901</c:v>
                </c:pt>
                <c:pt idx="3">
                  <c:v>1.2093317487421169</c:v>
                </c:pt>
                <c:pt idx="4">
                  <c:v>1.4275404571982979</c:v>
                </c:pt>
                <c:pt idx="5">
                  <c:v>1.7359048634854812</c:v>
                </c:pt>
                <c:pt idx="6">
                  <c:v>2.068909426054037</c:v>
                </c:pt>
                <c:pt idx="7">
                  <c:v>2.4351295742711132</c:v>
                </c:pt>
                <c:pt idx="8">
                  <c:v>2.8500802172628612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E6-4781-BD56-067DBA4BF0AF}"/>
            </c:ext>
          </c:extLst>
        </c:ser>
        <c:ser>
          <c:idx val="0"/>
          <c:order val="1"/>
          <c:tx>
            <c:strRef>
              <c:f>DSCR_Sensitivity!$C$9</c:f>
              <c:strCache>
                <c:ptCount val="1"/>
                <c:pt idx="0">
                  <c:v>Объемы + 10%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DSCR_Sensitivity!$H$9:$Q$9</c:f>
              <c:numCache>
                <c:formatCode>0,0\х</c:formatCode>
                <c:ptCount val="10"/>
                <c:pt idx="0">
                  <c:v>1.8012926992220233</c:v>
                </c:pt>
                <c:pt idx="1">
                  <c:v>1.5675148537628427</c:v>
                </c:pt>
                <c:pt idx="2">
                  <c:v>1.5254089246783535</c:v>
                </c:pt>
                <c:pt idx="3">
                  <c:v>1.5127291207594613</c:v>
                </c:pt>
                <c:pt idx="4">
                  <c:v>1.7473522323420989</c:v>
                </c:pt>
                <c:pt idx="5">
                  <c:v>3.5033243081036662</c:v>
                </c:pt>
                <c:pt idx="6">
                  <c:v>4.3658223752046634</c:v>
                </c:pt>
                <c:pt idx="7">
                  <c:v>4.484970060724347</c:v>
                </c:pt>
                <c:pt idx="8">
                  <c:v>4.5523133706104204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E6-4781-BD56-067DBA4BF0AF}"/>
            </c:ext>
          </c:extLst>
        </c:ser>
        <c:ser>
          <c:idx val="2"/>
          <c:order val="2"/>
          <c:tx>
            <c:strRef>
              <c:f>DSCR_Sensitivity!$C$10</c:f>
              <c:strCache>
                <c:ptCount val="1"/>
                <c:pt idx="0">
                  <c:v>Объемы - 10%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DSCR_Sensitivity!$H$10:$Q$10</c:f>
              <c:numCache>
                <c:formatCode>0,0\х</c:formatCode>
                <c:ptCount val="10"/>
                <c:pt idx="0">
                  <c:v>1.0345260992780201</c:v>
                </c:pt>
                <c:pt idx="1">
                  <c:v>1.1373940879347599</c:v>
                </c:pt>
                <c:pt idx="2">
                  <c:v>1.1066950738650001</c:v>
                </c:pt>
                <c:pt idx="3">
                  <c:v>1.0667137338102599</c:v>
                </c:pt>
                <c:pt idx="4">
                  <c:v>1.0589227960174401</c:v>
                </c:pt>
                <c:pt idx="5">
                  <c:v>1.08022150850253</c:v>
                </c:pt>
                <c:pt idx="6">
                  <c:v>1.5263571400870299</c:v>
                </c:pt>
                <c:pt idx="7">
                  <c:v>1.62021920315116</c:v>
                </c:pt>
                <c:pt idx="8">
                  <c:v>1.6557779140535001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E6-4781-BD56-067DBA4BF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5148544"/>
        <c:axId val="165150080"/>
      </c:barChart>
      <c:catAx>
        <c:axId val="165148544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 baseline="0">
                <a:solidFill>
                  <a:srgbClr val="0070C0"/>
                </a:solidFill>
              </a:defRPr>
            </a:pPr>
            <a:endParaRPr lang="ru-RU"/>
          </a:p>
        </c:txPr>
        <c:crossAx val="165150080"/>
        <c:crosses val="autoZero"/>
        <c:auto val="1"/>
        <c:lblAlgn val="ctr"/>
        <c:lblOffset val="100"/>
        <c:noMultiLvlLbl val="0"/>
      </c:catAx>
      <c:valAx>
        <c:axId val="165150080"/>
        <c:scaling>
          <c:orientation val="minMax"/>
        </c:scaling>
        <c:delete val="0"/>
        <c:axPos val="l"/>
        <c:numFmt formatCode="0,0\х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 baseline="0">
                <a:solidFill>
                  <a:srgbClr val="0070C0"/>
                </a:solidFill>
              </a:defRPr>
            </a:pPr>
            <a:endParaRPr lang="ru-RU"/>
          </a:p>
        </c:txPr>
        <c:crossAx val="16514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918140667199208"/>
          <c:y val="0.92857381573284048"/>
          <c:w val="0.56077922324926777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DSCR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 при изменении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 себестоимости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874241580223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5327489730992079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DSCR_Sensitivity!$C$6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DSCR_Sensitivity!$H$6:$Q$6</c:f>
              <c:numCache>
                <c:formatCode>0,0\х</c:formatCode>
                <c:ptCount val="10"/>
                <c:pt idx="0">
                  <c:v>1.13573823470006</c:v>
                </c:pt>
                <c:pt idx="1">
                  <c:v>1.2300187544837631</c:v>
                </c:pt>
                <c:pt idx="2">
                  <c:v>1.2276745263320901</c:v>
                </c:pt>
                <c:pt idx="3">
                  <c:v>1.2093317487421169</c:v>
                </c:pt>
                <c:pt idx="4">
                  <c:v>1.4275404571982979</c:v>
                </c:pt>
                <c:pt idx="5">
                  <c:v>1.7359048634854812</c:v>
                </c:pt>
                <c:pt idx="6">
                  <c:v>2.068909426054037</c:v>
                </c:pt>
                <c:pt idx="7">
                  <c:v>2.4351295742711132</c:v>
                </c:pt>
                <c:pt idx="8">
                  <c:v>2.8500802172628612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7A-45B8-8D12-C3BA9ED6DF63}"/>
            </c:ext>
          </c:extLst>
        </c:ser>
        <c:ser>
          <c:idx val="0"/>
          <c:order val="1"/>
          <c:tx>
            <c:strRef>
              <c:f>DSCR_Sensitivity!$C$11</c:f>
              <c:strCache>
                <c:ptCount val="1"/>
                <c:pt idx="0">
                  <c:v>Себестоимость - 5%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DSCR_Sensitivity!$H$11:$Q$11</c:f>
              <c:numCache>
                <c:formatCode>0,0\х</c:formatCode>
                <c:ptCount val="10"/>
                <c:pt idx="0">
                  <c:v>1.6087297013867079</c:v>
                </c:pt>
                <c:pt idx="1">
                  <c:v>1.6207032354362778</c:v>
                </c:pt>
                <c:pt idx="2">
                  <c:v>1.6052347083717495</c:v>
                </c:pt>
                <c:pt idx="3">
                  <c:v>1.6092837854035034</c:v>
                </c:pt>
                <c:pt idx="4">
                  <c:v>1.8976210356952401</c:v>
                </c:pt>
                <c:pt idx="5">
                  <c:v>2.2804606090138622</c:v>
                </c:pt>
                <c:pt idx="6">
                  <c:v>2.6733676081260058</c:v>
                </c:pt>
                <c:pt idx="7">
                  <c:v>3.0792313978249419</c:v>
                </c:pt>
                <c:pt idx="8">
                  <c:v>3.5687035996356977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7A-45B8-8D12-C3BA9ED6DF63}"/>
            </c:ext>
          </c:extLst>
        </c:ser>
        <c:ser>
          <c:idx val="2"/>
          <c:order val="2"/>
          <c:tx>
            <c:strRef>
              <c:f>DSCR_Sensitivity!$C$12</c:f>
              <c:strCache>
                <c:ptCount val="1"/>
                <c:pt idx="0">
                  <c:v>Себестоимость + 10%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DSCR_Sensitivity!$H$12:$Q$12</c:f>
              <c:numCache>
                <c:formatCode>0,0\х</c:formatCode>
                <c:ptCount val="10"/>
                <c:pt idx="0">
                  <c:v>0.82041059024228935</c:v>
                </c:pt>
                <c:pt idx="1">
                  <c:v>0.96956243384874519</c:v>
                </c:pt>
                <c:pt idx="2">
                  <c:v>0.97596773830565065</c:v>
                </c:pt>
                <c:pt idx="3">
                  <c:v>0.94269705763452594</c:v>
                </c:pt>
                <c:pt idx="4">
                  <c:v>1.1141534048670061</c:v>
                </c:pt>
                <c:pt idx="5">
                  <c:v>1.3728676997998936</c:v>
                </c:pt>
                <c:pt idx="6">
                  <c:v>1.6659373046727248</c:v>
                </c:pt>
                <c:pt idx="7">
                  <c:v>2.005728358568561</c:v>
                </c:pt>
                <c:pt idx="8">
                  <c:v>2.3709979623476372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7A-45B8-8D12-C3BA9ED6D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6302464"/>
        <c:axId val="166304000"/>
      </c:barChart>
      <c:catAx>
        <c:axId val="166302464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 baseline="0">
                <a:solidFill>
                  <a:srgbClr val="0070C0"/>
                </a:solidFill>
              </a:defRPr>
            </a:pPr>
            <a:endParaRPr lang="ru-RU"/>
          </a:p>
        </c:txPr>
        <c:crossAx val="166304000"/>
        <c:crosses val="autoZero"/>
        <c:auto val="1"/>
        <c:lblAlgn val="ctr"/>
        <c:lblOffset val="100"/>
        <c:noMultiLvlLbl val="0"/>
      </c:catAx>
      <c:valAx>
        <c:axId val="166304000"/>
        <c:scaling>
          <c:orientation val="minMax"/>
        </c:scaling>
        <c:delete val="0"/>
        <c:axPos val="l"/>
        <c:numFmt formatCode="0,0\х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 baseline="0">
                <a:solidFill>
                  <a:srgbClr val="0070C0"/>
                </a:solidFill>
              </a:defRPr>
            </a:pPr>
            <a:endParaRPr lang="ru-RU"/>
          </a:p>
        </c:txPr>
        <c:crossAx val="16630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25466343475707"/>
          <c:y val="0.92857381573284048"/>
          <c:w val="0.73641629404355058"/>
          <c:h val="7.14261842671595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DSCR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 при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 изменении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 </a:t>
            </a:r>
            <a:r>
              <a:rPr lang="ru-RU" sz="1200" b="1" i="0" u="none" strike="noStrike" baseline="0">
                <a:solidFill>
                  <a:srgbClr val="0070C0"/>
                </a:solidFill>
                <a:effectLst/>
                <a:latin typeface="Arial Narrow" panose="020B0606020202030204" pitchFamily="34" charset="0"/>
              </a:rPr>
              <a:t>капитальных вложений (</a:t>
            </a:r>
            <a:r>
              <a:rPr lang="en-US" sz="1200" b="1" i="0" u="none" strike="noStrike" baseline="0">
                <a:solidFill>
                  <a:srgbClr val="0070C0"/>
                </a:solidFill>
                <a:effectLst/>
                <a:latin typeface="Arial Narrow" panose="020B0606020202030204" pitchFamily="34" charset="0"/>
              </a:rPr>
              <a:t>CAPEX)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023279698733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1055229515033578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DSCR_Sensitivity!$C$6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DSCR_Sensitivity!$H$6:$Q$6</c:f>
              <c:numCache>
                <c:formatCode>0,0\х</c:formatCode>
                <c:ptCount val="10"/>
                <c:pt idx="0">
                  <c:v>1.13573823470006</c:v>
                </c:pt>
                <c:pt idx="1">
                  <c:v>1.2300187544837631</c:v>
                </c:pt>
                <c:pt idx="2">
                  <c:v>1.2276745263320901</c:v>
                </c:pt>
                <c:pt idx="3">
                  <c:v>1.2093317487421169</c:v>
                </c:pt>
                <c:pt idx="4">
                  <c:v>1.4275404571982979</c:v>
                </c:pt>
                <c:pt idx="5">
                  <c:v>1.7359048634854812</c:v>
                </c:pt>
                <c:pt idx="6">
                  <c:v>2.068909426054037</c:v>
                </c:pt>
                <c:pt idx="7">
                  <c:v>2.4351295742711132</c:v>
                </c:pt>
                <c:pt idx="8">
                  <c:v>2.8500802172628612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B0-46E4-B709-377D59F63FF5}"/>
            </c:ext>
          </c:extLst>
        </c:ser>
        <c:ser>
          <c:idx val="0"/>
          <c:order val="1"/>
          <c:tx>
            <c:strRef>
              <c:f>DSCR_Sensitivity!$C$13</c:f>
              <c:strCache>
                <c:ptCount val="1"/>
                <c:pt idx="0">
                  <c:v>CAPEX - 5%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DSCR_Sensitivity!$H$13:$Q$13</c:f>
              <c:numCache>
                <c:formatCode>0,0\х</c:formatCode>
                <c:ptCount val="10"/>
                <c:pt idx="0">
                  <c:v>1.8012926992220233</c:v>
                </c:pt>
                <c:pt idx="1">
                  <c:v>1.5675148537628427</c:v>
                </c:pt>
                <c:pt idx="2">
                  <c:v>1.5254089246783535</c:v>
                </c:pt>
                <c:pt idx="3">
                  <c:v>1.5127291207594613</c:v>
                </c:pt>
                <c:pt idx="4">
                  <c:v>1.7473522323420989</c:v>
                </c:pt>
                <c:pt idx="5">
                  <c:v>3.5033243081036662</c:v>
                </c:pt>
                <c:pt idx="6">
                  <c:v>4.3658223752046634</c:v>
                </c:pt>
                <c:pt idx="7">
                  <c:v>4.4849700607243479</c:v>
                </c:pt>
                <c:pt idx="8">
                  <c:v>4.5523133706104204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B0-46E4-B709-377D59F63FF5}"/>
            </c:ext>
          </c:extLst>
        </c:ser>
        <c:ser>
          <c:idx val="2"/>
          <c:order val="2"/>
          <c:tx>
            <c:strRef>
              <c:f>DSCR_Sensitivity!$C$14</c:f>
              <c:strCache>
                <c:ptCount val="1"/>
                <c:pt idx="0">
                  <c:v>CAPEX + 10%</c:v>
                </c:pt>
              </c:strCache>
            </c:strRef>
          </c:tx>
          <c:spPr>
            <a:solidFill>
              <a:srgbClr val="BFDFF1"/>
            </a:solidFill>
            <a:ln>
              <a:noFill/>
            </a:ln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DSCR_Sensitivity!$H$14:$Q$14</c:f>
              <c:numCache>
                <c:formatCode>0,0\х</c:formatCode>
                <c:ptCount val="10"/>
                <c:pt idx="0">
                  <c:v>1.0345260992780201</c:v>
                </c:pt>
                <c:pt idx="1">
                  <c:v>1.1373940879347599</c:v>
                </c:pt>
                <c:pt idx="2">
                  <c:v>1.006695073865</c:v>
                </c:pt>
                <c:pt idx="3">
                  <c:v>1.0667137338102599</c:v>
                </c:pt>
                <c:pt idx="4">
                  <c:v>1.15892279601744</c:v>
                </c:pt>
                <c:pt idx="5">
                  <c:v>1.08221508502538</c:v>
                </c:pt>
                <c:pt idx="6">
                  <c:v>1.5263571400870299</c:v>
                </c:pt>
                <c:pt idx="7">
                  <c:v>1.62021920315116</c:v>
                </c:pt>
                <c:pt idx="8">
                  <c:v>1.6557779140535001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B0-46E4-B709-377D59F63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3617920"/>
        <c:axId val="173619456"/>
      </c:barChart>
      <c:catAx>
        <c:axId val="173617920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 baseline="0">
                <a:solidFill>
                  <a:srgbClr val="0070C0"/>
                </a:solidFill>
              </a:defRPr>
            </a:pPr>
            <a:endParaRPr lang="ru-RU"/>
          </a:p>
        </c:txPr>
        <c:crossAx val="173619456"/>
        <c:crosses val="autoZero"/>
        <c:auto val="1"/>
        <c:lblAlgn val="ctr"/>
        <c:lblOffset val="100"/>
        <c:noMultiLvlLbl val="0"/>
      </c:catAx>
      <c:valAx>
        <c:axId val="173619456"/>
        <c:scaling>
          <c:orientation val="minMax"/>
        </c:scaling>
        <c:delete val="0"/>
        <c:axPos val="l"/>
        <c:numFmt formatCode="0,0\х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 baseline="0">
                <a:solidFill>
                  <a:srgbClr val="0070C0"/>
                </a:solidFill>
              </a:defRPr>
            </a:pPr>
            <a:endParaRPr lang="ru-RU"/>
          </a:p>
        </c:txPr>
        <c:crossAx val="17361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918140667199208"/>
          <c:y val="0.92857370248073834"/>
          <c:w val="0.56077922324926777"/>
          <c:h val="7.142629751926166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DSCR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 при изменении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 обменного курса </a:t>
            </a:r>
            <a:r>
              <a:rPr lang="en-US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USD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874241580223E-4"/>
          <c:y val="0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5327489730992079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DSCR_Sensitivity!$C$6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DSCR_Sensitivity!$H$6:$Q$6</c:f>
              <c:numCache>
                <c:formatCode>0,0\х</c:formatCode>
                <c:ptCount val="10"/>
                <c:pt idx="0">
                  <c:v>1.13573823470006</c:v>
                </c:pt>
                <c:pt idx="1">
                  <c:v>1.2300187544837631</c:v>
                </c:pt>
                <c:pt idx="2">
                  <c:v>1.2276745263320901</c:v>
                </c:pt>
                <c:pt idx="3">
                  <c:v>1.2093317487421169</c:v>
                </c:pt>
                <c:pt idx="4">
                  <c:v>1.4275404571982979</c:v>
                </c:pt>
                <c:pt idx="5">
                  <c:v>1.7359048634854812</c:v>
                </c:pt>
                <c:pt idx="6">
                  <c:v>2.068909426054037</c:v>
                </c:pt>
                <c:pt idx="7">
                  <c:v>2.4351295742711132</c:v>
                </c:pt>
                <c:pt idx="8">
                  <c:v>2.8500802172628612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26-4FE4-9660-963820936945}"/>
            </c:ext>
          </c:extLst>
        </c:ser>
        <c:ser>
          <c:idx val="0"/>
          <c:order val="1"/>
          <c:tx>
            <c:strRef>
              <c:f>DSCR_Sensitivity!$C$15</c:f>
              <c:strCache>
                <c:ptCount val="1"/>
                <c:pt idx="0">
                  <c:v>Обменный курс + 10%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DSCR_Sensitivity!$H$15:$Q$15</c:f>
              <c:numCache>
                <c:formatCode>0,0\х</c:formatCode>
                <c:ptCount val="10"/>
                <c:pt idx="0">
                  <c:v>1.6087297013867079</c:v>
                </c:pt>
                <c:pt idx="1">
                  <c:v>1.6207032354362778</c:v>
                </c:pt>
                <c:pt idx="2">
                  <c:v>1.6052347083717495</c:v>
                </c:pt>
                <c:pt idx="3">
                  <c:v>1.6092837854035034</c:v>
                </c:pt>
                <c:pt idx="4">
                  <c:v>1.8976210356952354</c:v>
                </c:pt>
                <c:pt idx="5">
                  <c:v>2.2804606090138622</c:v>
                </c:pt>
                <c:pt idx="6">
                  <c:v>2.6733676081260058</c:v>
                </c:pt>
                <c:pt idx="7">
                  <c:v>3.0792313978249419</c:v>
                </c:pt>
                <c:pt idx="8">
                  <c:v>3.5687035996356977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26-4FE4-9660-963820936945}"/>
            </c:ext>
          </c:extLst>
        </c:ser>
        <c:ser>
          <c:idx val="2"/>
          <c:order val="2"/>
          <c:tx>
            <c:strRef>
              <c:f>DSCR_Sensitivity!$C$16</c:f>
              <c:strCache>
                <c:ptCount val="1"/>
                <c:pt idx="0">
                  <c:v>Обменный курс - 10%</c:v>
                </c:pt>
              </c:strCache>
            </c:strRef>
          </c:tx>
          <c:spPr>
            <a:solidFill>
              <a:srgbClr val="BFDFF1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DSCR_Sensitivity!$H$16:$Q$16</c:f>
              <c:numCache>
                <c:formatCode>0,0\х</c:formatCode>
                <c:ptCount val="10"/>
                <c:pt idx="0">
                  <c:v>0.82041059024228935</c:v>
                </c:pt>
                <c:pt idx="1">
                  <c:v>0.96956243384874519</c:v>
                </c:pt>
                <c:pt idx="2">
                  <c:v>0.97596773830565065</c:v>
                </c:pt>
                <c:pt idx="3">
                  <c:v>0.94269705763452594</c:v>
                </c:pt>
                <c:pt idx="4">
                  <c:v>1.1141534048670061</c:v>
                </c:pt>
                <c:pt idx="5">
                  <c:v>1.3728676997998936</c:v>
                </c:pt>
                <c:pt idx="6">
                  <c:v>1.6659373046727248</c:v>
                </c:pt>
                <c:pt idx="7">
                  <c:v>2.005728358568561</c:v>
                </c:pt>
                <c:pt idx="8">
                  <c:v>2.3709979623476372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26-4FE4-9660-96382093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3998848"/>
        <c:axId val="174000384"/>
      </c:barChart>
      <c:catAx>
        <c:axId val="173998848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sz="1000" baseline="0">
                <a:solidFill>
                  <a:srgbClr val="0070C0"/>
                </a:solidFill>
              </a:defRPr>
            </a:pPr>
            <a:endParaRPr lang="ru-RU"/>
          </a:p>
        </c:txPr>
        <c:crossAx val="174000384"/>
        <c:crosses val="autoZero"/>
        <c:auto val="1"/>
        <c:lblAlgn val="ctr"/>
        <c:lblOffset val="100"/>
        <c:noMultiLvlLbl val="0"/>
      </c:catAx>
      <c:valAx>
        <c:axId val="174000384"/>
        <c:scaling>
          <c:orientation val="minMax"/>
        </c:scaling>
        <c:delete val="0"/>
        <c:axPos val="l"/>
        <c:numFmt formatCode="0,0\х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 baseline="0">
                <a:solidFill>
                  <a:srgbClr val="0070C0"/>
                </a:solidFill>
              </a:defRPr>
            </a:pPr>
            <a:endParaRPr lang="ru-RU"/>
          </a:p>
        </c:txPr>
        <c:crossAx val="17399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25466343475707"/>
          <c:y val="0.92857370248073834"/>
          <c:w val="0.73641629404355058"/>
          <c:h val="7.142629751926166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0070C0"/>
                </a:solidFill>
                <a:latin typeface="Arial Narrow" panose="020B0606020202030204" pitchFamily="34" charset="0"/>
              </a:defRPr>
            </a:pPr>
            <a:r>
              <a:rPr lang="en-US" sz="1200">
                <a:solidFill>
                  <a:srgbClr val="0070C0"/>
                </a:solidFill>
                <a:latin typeface="Arial Narrow" panose="020B0606020202030204" pitchFamily="34" charset="0"/>
              </a:rPr>
              <a:t>DSCR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 при</a:t>
            </a:r>
            <a:r>
              <a:rPr lang="ru-RU" sz="1200" baseline="0">
                <a:solidFill>
                  <a:srgbClr val="0070C0"/>
                </a:solidFill>
                <a:latin typeface="Arial Narrow" panose="020B0606020202030204" pitchFamily="34" charset="0"/>
              </a:rPr>
              <a:t> изменении</a:t>
            </a:r>
            <a:r>
              <a:rPr lang="ru-RU" sz="1200">
                <a:solidFill>
                  <a:srgbClr val="0070C0"/>
                </a:solidFill>
                <a:latin typeface="Arial Narrow" panose="020B0606020202030204" pitchFamily="34" charset="0"/>
              </a:rPr>
              <a:t> </a:t>
            </a:r>
            <a:r>
              <a:rPr lang="ru-RU" sz="1200" b="1" i="0" u="none" strike="noStrike" baseline="0">
                <a:solidFill>
                  <a:srgbClr val="0070C0"/>
                </a:solidFill>
                <a:effectLst/>
                <a:latin typeface="Arial Narrow" panose="020B0606020202030204" pitchFamily="34" charset="0"/>
              </a:rPr>
              <a:t>процентных ставок по кредитам</a:t>
            </a:r>
            <a:endParaRPr lang="ru-RU" sz="1200">
              <a:solidFill>
                <a:srgbClr val="0070C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7.292023279698733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3695184228586"/>
          <c:y val="0.16251166520851559"/>
          <c:w val="0.81055229515033578"/>
          <c:h val="0.624770451522639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DSCR_Sensitivity!$C$6</c:f>
              <c:strCache>
                <c:ptCount val="1"/>
                <c:pt idx="0">
                  <c:v>Базовое значение</c:v>
                </c:pt>
              </c:strCache>
            </c:strRef>
          </c:tx>
          <c:spPr>
            <a:solidFill>
              <a:srgbClr val="12A7DA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DSCR_Sensitivity!$H$6:$Q$6</c:f>
              <c:numCache>
                <c:formatCode>0,0\х</c:formatCode>
                <c:ptCount val="10"/>
                <c:pt idx="0">
                  <c:v>1.13573823470006</c:v>
                </c:pt>
                <c:pt idx="1">
                  <c:v>1.2300187544837631</c:v>
                </c:pt>
                <c:pt idx="2">
                  <c:v>1.2276745263320901</c:v>
                </c:pt>
                <c:pt idx="3">
                  <c:v>1.2093317487421169</c:v>
                </c:pt>
                <c:pt idx="4">
                  <c:v>1.4275404571982979</c:v>
                </c:pt>
                <c:pt idx="5">
                  <c:v>1.7359048634854812</c:v>
                </c:pt>
                <c:pt idx="6">
                  <c:v>2.068909426054037</c:v>
                </c:pt>
                <c:pt idx="7">
                  <c:v>2.4351295742711132</c:v>
                </c:pt>
                <c:pt idx="8">
                  <c:v>2.8500802172628612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58-439A-9CBD-73BF1992CB38}"/>
            </c:ext>
          </c:extLst>
        </c:ser>
        <c:ser>
          <c:idx val="0"/>
          <c:order val="1"/>
          <c:tx>
            <c:strRef>
              <c:f>DSCR_Sensitivity!$C$17</c:f>
              <c:strCache>
                <c:ptCount val="1"/>
                <c:pt idx="0">
                  <c:v>Процентная ставка + 1%</c:v>
                </c:pt>
              </c:strCache>
            </c:strRef>
          </c:tx>
          <c:spPr>
            <a:solidFill>
              <a:srgbClr val="86BFE9"/>
            </a:solidFill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DSCR_Sensitivity!$H$17:$Q$17</c:f>
              <c:numCache>
                <c:formatCode>0,0\х</c:formatCode>
                <c:ptCount val="10"/>
                <c:pt idx="0">
                  <c:v>0.94654164802539653</c:v>
                </c:pt>
                <c:pt idx="1">
                  <c:v>1.0737449621027504</c:v>
                </c:pt>
                <c:pt idx="2">
                  <c:v>1.0766504535162267</c:v>
                </c:pt>
                <c:pt idx="3">
                  <c:v>1.0493509340775624</c:v>
                </c:pt>
                <c:pt idx="4">
                  <c:v>1.2395082257995229</c:v>
                </c:pt>
                <c:pt idx="5">
                  <c:v>1.5180825652741288</c:v>
                </c:pt>
                <c:pt idx="6">
                  <c:v>1.8271261532252501</c:v>
                </c:pt>
                <c:pt idx="7">
                  <c:v>2.1774888448495822</c:v>
                </c:pt>
                <c:pt idx="8">
                  <c:v>2.5626308643137272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58-439A-9CBD-73BF1992CB38}"/>
            </c:ext>
          </c:extLst>
        </c:ser>
        <c:ser>
          <c:idx val="2"/>
          <c:order val="2"/>
          <c:tx>
            <c:strRef>
              <c:f>DSCR_Sensitivity!$C$18</c:f>
              <c:strCache>
                <c:ptCount val="1"/>
                <c:pt idx="0">
                  <c:v>Процентная ставка + 2%</c:v>
                </c:pt>
              </c:strCache>
            </c:strRef>
          </c:tx>
          <c:spPr>
            <a:solidFill>
              <a:srgbClr val="BFDFF1"/>
            </a:solidFill>
            <a:ln>
              <a:noFill/>
            </a:ln>
          </c:spPr>
          <c:invertIfNegative val="0"/>
          <c:cat>
            <c:strRef>
              <c:f>DSCR_Sensitivity!$H$5:$Q$5</c:f>
              <c:strCach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XXXX</c:v>
                </c:pt>
              </c:strCache>
            </c:strRef>
          </c:cat>
          <c:val>
            <c:numRef>
              <c:f>DSCR_Sensitivity!$H$18:$Q$18</c:f>
              <c:numCache>
                <c:formatCode>0,0\х</c:formatCode>
                <c:ptCount val="10"/>
                <c:pt idx="0">
                  <c:v>0.82041059024228902</c:v>
                </c:pt>
                <c:pt idx="1">
                  <c:v>0.96956243384874519</c:v>
                </c:pt>
                <c:pt idx="2">
                  <c:v>0.97596773830565065</c:v>
                </c:pt>
                <c:pt idx="3">
                  <c:v>0.94269705763452594</c:v>
                </c:pt>
                <c:pt idx="4">
                  <c:v>1.1141534048670061</c:v>
                </c:pt>
                <c:pt idx="5">
                  <c:v>1.3728676997998936</c:v>
                </c:pt>
                <c:pt idx="6">
                  <c:v>1.6659373046727248</c:v>
                </c:pt>
                <c:pt idx="7">
                  <c:v>2.0057283585685601</c:v>
                </c:pt>
                <c:pt idx="8">
                  <c:v>2.3709979623476372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58-439A-9CBD-73BF1992C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4032384"/>
        <c:axId val="174033920"/>
      </c:barChart>
      <c:catAx>
        <c:axId val="174032384"/>
        <c:scaling>
          <c:orientation val="minMax"/>
        </c:scaling>
        <c:delete val="0"/>
        <c:axPos val="b"/>
        <c:numFmt formatCode="\О\с\н\о\в\н\о\й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 rot="-1620000"/>
          <a:lstStyle/>
          <a:p>
            <a:pPr>
              <a:defRPr baseline="0">
                <a:solidFill>
                  <a:srgbClr val="0070C0"/>
                </a:solidFill>
              </a:defRPr>
            </a:pPr>
            <a:endParaRPr lang="ru-RU"/>
          </a:p>
        </c:txPr>
        <c:crossAx val="174033920"/>
        <c:crosses val="autoZero"/>
        <c:auto val="1"/>
        <c:lblAlgn val="ctr"/>
        <c:lblOffset val="100"/>
        <c:noMultiLvlLbl val="0"/>
      </c:catAx>
      <c:valAx>
        <c:axId val="174033920"/>
        <c:scaling>
          <c:orientation val="minMax"/>
        </c:scaling>
        <c:delete val="0"/>
        <c:axPos val="l"/>
        <c:numFmt formatCode="0,0\х" sourceLinked="1"/>
        <c:majorTickMark val="out"/>
        <c:minorTickMark val="none"/>
        <c:tickLblPos val="nextTo"/>
        <c:spPr>
          <a:ln>
            <a:solidFill>
              <a:srgbClr val="00589A"/>
            </a:solidFill>
          </a:ln>
        </c:spPr>
        <c:txPr>
          <a:bodyPr/>
          <a:lstStyle/>
          <a:p>
            <a:pPr>
              <a:defRPr baseline="0">
                <a:solidFill>
                  <a:srgbClr val="0070C0"/>
                </a:solidFill>
              </a:defRPr>
            </a:pPr>
            <a:endParaRPr lang="ru-RU"/>
          </a:p>
        </c:txPr>
        <c:crossAx val="17403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319213989847368E-2"/>
          <c:y val="0.92857370248073834"/>
          <c:w val="0.8267915318594945"/>
          <c:h val="7.142629751926166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2">
              <a:lumMod val="50000"/>
            </a:schemeClr>
          </a:solidFill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D$13" fmlaRange="$X$5:$X$18" noThreeD="1" sel="7" val="6"/>
</file>

<file path=xl/ctrlProps/ctrlProp2.xml><?xml version="1.0" encoding="utf-8"?>
<formControlPr xmlns="http://schemas.microsoft.com/office/spreadsheetml/2009/9/main" objectType="Drop" dropStyle="combo" dx="16" fmlaLink="$D$15" fmlaRange="$X$20:$X$34" noThreeD="1" sel="7" val="6"/>
</file>

<file path=xl/ctrlProps/ctrlProp3.xml><?xml version="1.0" encoding="utf-8"?>
<formControlPr xmlns="http://schemas.microsoft.com/office/spreadsheetml/2009/9/main" objectType="Drop" dropStyle="combo" dx="16" fmlaLink="$D$17" fmlaRange="$X$36:$X$43" noThreeD="1" sel="4" val="0"/>
</file>

<file path=xl/ctrlProps/ctrlProp4.xml><?xml version="1.0" encoding="utf-8"?>
<formControlPr xmlns="http://schemas.microsoft.com/office/spreadsheetml/2009/9/main" objectType="Drop" dropStyle="combo" dx="16" fmlaLink="$D$19" fmlaRange="$X$20:$X$34" noThreeD="1" sel="7" val="6"/>
</file>

<file path=xl/ctrlProps/ctrlProp5.xml><?xml version="1.0" encoding="utf-8"?>
<formControlPr xmlns="http://schemas.microsoft.com/office/spreadsheetml/2009/9/main" objectType="Drop" dropStyle="combo" dx="16" fmlaLink="$D$21" fmlaRange="$X$45:$X$55" noThreeD="1" sel="7" val="3"/>
</file>

<file path=xl/ctrlProps/ctrlProp6.xml><?xml version="1.0" encoding="utf-8"?>
<formControlPr xmlns="http://schemas.microsoft.com/office/spreadsheetml/2009/9/main" objectType="Drop" dropStyle="combo" dx="16" fmlaLink="$D$23" fmlaRange="$X$5:$X$18" noThreeD="1" sel="7" val="6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2</xdr:row>
      <xdr:rowOff>43423</xdr:rowOff>
    </xdr:from>
    <xdr:to>
      <xdr:col>17</xdr:col>
      <xdr:colOff>647700</xdr:colOff>
      <xdr:row>22</xdr:row>
      <xdr:rowOff>35719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147271</xdr:colOff>
      <xdr:row>23</xdr:row>
      <xdr:rowOff>84308</xdr:rowOff>
    </xdr:from>
    <xdr:to>
      <xdr:col>17</xdr:col>
      <xdr:colOff>537796</xdr:colOff>
      <xdr:row>42</xdr:row>
      <xdr:rowOff>134023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3486150</xdr:colOff>
          <xdr:row>12</xdr:row>
          <xdr:rowOff>0</xdr:rowOff>
        </xdr:from>
        <xdr:to>
          <xdr:col>4</xdr:col>
          <xdr:colOff>9525</xdr:colOff>
          <xdr:row>13</xdr:row>
          <xdr:rowOff>47625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3486150</xdr:colOff>
          <xdr:row>13</xdr:row>
          <xdr:rowOff>133350</xdr:rowOff>
        </xdr:from>
        <xdr:to>
          <xdr:col>4</xdr:col>
          <xdr:colOff>9525</xdr:colOff>
          <xdr:row>15</xdr:row>
          <xdr:rowOff>28575</xdr:rowOff>
        </xdr:to>
        <xdr:sp macro="" textlink="">
          <xdr:nvSpPr>
            <xdr:cNvPr id="31746" name="Drop Down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3505200</xdr:colOff>
          <xdr:row>16</xdr:row>
          <xdr:rowOff>0</xdr:rowOff>
        </xdr:from>
        <xdr:to>
          <xdr:col>4</xdr:col>
          <xdr:colOff>19050</xdr:colOff>
          <xdr:row>17</xdr:row>
          <xdr:rowOff>47625</xdr:rowOff>
        </xdr:to>
        <xdr:sp macro="" textlink="">
          <xdr:nvSpPr>
            <xdr:cNvPr id="31747" name="Drop Down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3505200</xdr:colOff>
          <xdr:row>17</xdr:row>
          <xdr:rowOff>133350</xdr:rowOff>
        </xdr:from>
        <xdr:to>
          <xdr:col>4</xdr:col>
          <xdr:colOff>19050</xdr:colOff>
          <xdr:row>19</xdr:row>
          <xdr:rowOff>28575</xdr:rowOff>
        </xdr:to>
        <xdr:sp macro="" textlink="">
          <xdr:nvSpPr>
            <xdr:cNvPr id="31748" name="Drop Down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3505200</xdr:colOff>
          <xdr:row>19</xdr:row>
          <xdr:rowOff>133350</xdr:rowOff>
        </xdr:from>
        <xdr:to>
          <xdr:col>4</xdr:col>
          <xdr:colOff>19050</xdr:colOff>
          <xdr:row>21</xdr:row>
          <xdr:rowOff>28575</xdr:rowOff>
        </xdr:to>
        <xdr:sp macro="" textlink="">
          <xdr:nvSpPr>
            <xdr:cNvPr id="31749" name="Drop Down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3505200</xdr:colOff>
          <xdr:row>21</xdr:row>
          <xdr:rowOff>142875</xdr:rowOff>
        </xdr:from>
        <xdr:to>
          <xdr:col>4</xdr:col>
          <xdr:colOff>19050</xdr:colOff>
          <xdr:row>23</xdr:row>
          <xdr:rowOff>38100</xdr:rowOff>
        </xdr:to>
        <xdr:sp macro="" textlink="">
          <xdr:nvSpPr>
            <xdr:cNvPr id="31750" name="Drop Down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238125</xdr:colOff>
      <xdr:row>46</xdr:row>
      <xdr:rowOff>0</xdr:rowOff>
    </xdr:from>
    <xdr:to>
      <xdr:col>17</xdr:col>
      <xdr:colOff>647700</xdr:colOff>
      <xdr:row>62</xdr:row>
      <xdr:rowOff>0</xdr:rowOff>
    </xdr:to>
    <xdr:graphicFrame macro="">
      <xdr:nvGraphicFramePr>
        <xdr:cNvPr id="1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169334</xdr:colOff>
      <xdr:row>18</xdr:row>
      <xdr:rowOff>76200</xdr:rowOff>
    </xdr:from>
    <xdr:to>
      <xdr:col>15</xdr:col>
      <xdr:colOff>118051</xdr:colOff>
      <xdr:row>52</xdr:row>
      <xdr:rowOff>42535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134" y="2819400"/>
          <a:ext cx="5130317" cy="5033635"/>
        </a:xfrm>
        <a:prstGeom prst="rect">
          <a:avLst/>
        </a:prstGeom>
      </xdr:spPr>
    </xdr:pic>
    <xdr:clientData/>
  </xdr:twoCellAnchor>
  <xdr:twoCellAnchor>
    <xdr:from>
      <xdr:col>6</xdr:col>
      <xdr:colOff>31748</xdr:colOff>
      <xdr:row>10</xdr:row>
      <xdr:rowOff>74085</xdr:rowOff>
    </xdr:from>
    <xdr:to>
      <xdr:col>7</xdr:col>
      <xdr:colOff>419100</xdr:colOff>
      <xdr:row>27</xdr:row>
      <xdr:rowOff>12700</xdr:rowOff>
    </xdr:to>
    <xdr:cxnSp macro="">
      <xdr:nvCxnSpPr>
        <xdr:cNvPr id="14" name="Прямая со стрелкой 13"/>
        <xdr:cNvCxnSpPr/>
      </xdr:nvCxnSpPr>
      <xdr:spPr>
        <a:xfrm>
          <a:off x="5911848" y="1598085"/>
          <a:ext cx="1035052" cy="241511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21166</xdr:colOff>
      <xdr:row>19</xdr:row>
      <xdr:rowOff>95250</xdr:rowOff>
    </xdr:from>
    <xdr:to>
      <xdr:col>10</xdr:col>
      <xdr:colOff>485775</xdr:colOff>
      <xdr:row>22</xdr:row>
      <xdr:rowOff>628650</xdr:rowOff>
    </xdr:to>
    <xdr:cxnSp macro="">
      <xdr:nvCxnSpPr>
        <xdr:cNvPr id="19" name="Прямая со стрелкой 18"/>
        <xdr:cNvCxnSpPr/>
      </xdr:nvCxnSpPr>
      <xdr:spPr>
        <a:xfrm>
          <a:off x="5888566" y="3048000"/>
          <a:ext cx="3055409" cy="10191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2244724</xdr:colOff>
      <xdr:row>29</xdr:row>
      <xdr:rowOff>84668</xdr:rowOff>
    </xdr:from>
    <xdr:ext cx="3734164" cy="468077"/>
    <xdr:sp macro="" textlink="">
      <xdr:nvSpPr>
        <xdr:cNvPr id="22" name="TextBox 21"/>
        <xdr:cNvSpPr txBox="1"/>
      </xdr:nvSpPr>
      <xdr:spPr>
        <a:xfrm>
          <a:off x="2473324" y="4389968"/>
          <a:ext cx="3734164" cy="4680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200" b="1">
              <a:solidFill>
                <a:srgbClr val="FF0000"/>
              </a:solidFill>
            </a:rPr>
            <a:t>Темп</a:t>
          </a:r>
          <a:r>
            <a:rPr lang="en-US" sz="1200" b="1">
              <a:solidFill>
                <a:srgbClr val="FF0000"/>
              </a:solidFill>
            </a:rPr>
            <a:t> </a:t>
          </a:r>
          <a:r>
            <a:rPr lang="ru-RU" sz="1200" b="1">
              <a:solidFill>
                <a:srgbClr val="FF0000"/>
              </a:solidFill>
            </a:rPr>
            <a:t>роста</a:t>
          </a:r>
          <a:r>
            <a:rPr lang="ru-RU" sz="1200" b="1" baseline="0">
              <a:solidFill>
                <a:srgbClr val="FF0000"/>
              </a:solidFill>
            </a:rPr>
            <a:t> терминального периода не должен быть</a:t>
          </a:r>
        </a:p>
        <a:p>
          <a:r>
            <a:rPr lang="ru-RU" sz="1200" b="1" baseline="0">
              <a:solidFill>
                <a:srgbClr val="FF0000"/>
              </a:solidFill>
            </a:rPr>
            <a:t>выше </a:t>
          </a:r>
          <a:r>
            <a:rPr lang="en-US" sz="1200" b="1" baseline="0">
              <a:solidFill>
                <a:srgbClr val="FF0000"/>
              </a:solidFill>
            </a:rPr>
            <a:t>IRR</a:t>
          </a:r>
          <a:endParaRPr lang="ru-RU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327388</xdr:colOff>
      <xdr:row>31</xdr:row>
      <xdr:rowOff>12701</xdr:rowOff>
    </xdr:from>
    <xdr:to>
      <xdr:col>7</xdr:col>
      <xdr:colOff>419100</xdr:colOff>
      <xdr:row>31</xdr:row>
      <xdr:rowOff>13907</xdr:rowOff>
    </xdr:to>
    <xdr:cxnSp macro="">
      <xdr:nvCxnSpPr>
        <xdr:cNvPr id="24" name="Прямая со стрелкой 23"/>
        <xdr:cNvCxnSpPr>
          <a:stCxn id="22" idx="3"/>
        </xdr:cNvCxnSpPr>
      </xdr:nvCxnSpPr>
      <xdr:spPr>
        <a:xfrm flipV="1">
          <a:off x="6207488" y="4622801"/>
          <a:ext cx="739412" cy="120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134470</xdr:colOff>
      <xdr:row>20</xdr:row>
      <xdr:rowOff>0</xdr:rowOff>
    </xdr:from>
    <xdr:to>
      <xdr:col>18</xdr:col>
      <xdr:colOff>19050</xdr:colOff>
      <xdr:row>38</xdr:row>
      <xdr:rowOff>47625</xdr:rowOff>
    </xdr:to>
    <xdr:graphicFrame macro="">
      <xdr:nvGraphicFramePr>
        <xdr:cNvPr id="205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39</xdr:row>
      <xdr:rowOff>104775</xdr:rowOff>
    </xdr:from>
    <xdr:to>
      <xdr:col>9</xdr:col>
      <xdr:colOff>276225</xdr:colOff>
      <xdr:row>57</xdr:row>
      <xdr:rowOff>152400</xdr:rowOff>
    </xdr:to>
    <xdr:graphicFrame macro="">
      <xdr:nvGraphicFramePr>
        <xdr:cNvPr id="2057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100854</xdr:colOff>
      <xdr:row>39</xdr:row>
      <xdr:rowOff>104775</xdr:rowOff>
    </xdr:from>
    <xdr:to>
      <xdr:col>18</xdr:col>
      <xdr:colOff>9526</xdr:colOff>
      <xdr:row>57</xdr:row>
      <xdr:rowOff>152400</xdr:rowOff>
    </xdr:to>
    <xdr:graphicFrame macro="">
      <xdr:nvGraphicFramePr>
        <xdr:cNvPr id="2058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58</xdr:row>
      <xdr:rowOff>133350</xdr:rowOff>
    </xdr:from>
    <xdr:to>
      <xdr:col>9</xdr:col>
      <xdr:colOff>276225</xdr:colOff>
      <xdr:row>77</xdr:row>
      <xdr:rowOff>9525</xdr:rowOff>
    </xdr:to>
    <xdr:graphicFrame macro="">
      <xdr:nvGraphicFramePr>
        <xdr:cNvPr id="2059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156882</xdr:colOff>
      <xdr:row>58</xdr:row>
      <xdr:rowOff>133350</xdr:rowOff>
    </xdr:from>
    <xdr:to>
      <xdr:col>18</xdr:col>
      <xdr:colOff>9526</xdr:colOff>
      <xdr:row>77</xdr:row>
      <xdr:rowOff>9525</xdr:rowOff>
    </xdr:to>
    <xdr:graphicFrame macro="">
      <xdr:nvGraphicFramePr>
        <xdr:cNvPr id="2060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78</xdr:row>
      <xdr:rowOff>85725</xdr:rowOff>
    </xdr:from>
    <xdr:to>
      <xdr:col>9</xdr:col>
      <xdr:colOff>276225</xdr:colOff>
      <xdr:row>96</xdr:row>
      <xdr:rowOff>123826</xdr:rowOff>
    </xdr:to>
    <xdr:graphicFrame macro="">
      <xdr:nvGraphicFramePr>
        <xdr:cNvPr id="8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56031</xdr:colOff>
      <xdr:row>19</xdr:row>
      <xdr:rowOff>134470</xdr:rowOff>
    </xdr:from>
    <xdr:to>
      <xdr:col>9</xdr:col>
      <xdr:colOff>22413</xdr:colOff>
      <xdr:row>39</xdr:row>
      <xdr:rowOff>57150</xdr:rowOff>
    </xdr:to>
    <xdr:graphicFrame macro="">
      <xdr:nvGraphicFramePr>
        <xdr:cNvPr id="1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40824</xdr:colOff>
      <xdr:row>15</xdr:row>
      <xdr:rowOff>0</xdr:rowOff>
    </xdr:from>
    <xdr:to>
      <xdr:col>6</xdr:col>
      <xdr:colOff>342900</xdr:colOff>
      <xdr:row>33</xdr:row>
      <xdr:rowOff>47625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27216</xdr:colOff>
      <xdr:row>34</xdr:row>
      <xdr:rowOff>19050</xdr:rowOff>
    </xdr:from>
    <xdr:to>
      <xdr:col>6</xdr:col>
      <xdr:colOff>333375</xdr:colOff>
      <xdr:row>52</xdr:row>
      <xdr:rowOff>66675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476251</xdr:colOff>
      <xdr:row>14</xdr:row>
      <xdr:rowOff>157843</xdr:rowOff>
    </xdr:from>
    <xdr:to>
      <xdr:col>14</xdr:col>
      <xdr:colOff>57151</xdr:colOff>
      <xdr:row>33</xdr:row>
      <xdr:rowOff>43543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485775</xdr:colOff>
      <xdr:row>34</xdr:row>
      <xdr:rowOff>34017</xdr:rowOff>
    </xdr:from>
    <xdr:to>
      <xdr:col>14</xdr:col>
      <xdr:colOff>85726</xdr:colOff>
      <xdr:row>52</xdr:row>
      <xdr:rowOff>72117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40824</xdr:colOff>
      <xdr:row>19</xdr:row>
      <xdr:rowOff>0</xdr:rowOff>
    </xdr:from>
    <xdr:to>
      <xdr:col>6</xdr:col>
      <xdr:colOff>342900</xdr:colOff>
      <xdr:row>37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27216</xdr:colOff>
      <xdr:row>38</xdr:row>
      <xdr:rowOff>19050</xdr:rowOff>
    </xdr:from>
    <xdr:to>
      <xdr:col>6</xdr:col>
      <xdr:colOff>333375</xdr:colOff>
      <xdr:row>56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476251</xdr:colOff>
      <xdr:row>18</xdr:row>
      <xdr:rowOff>157843</xdr:rowOff>
    </xdr:from>
    <xdr:to>
      <xdr:col>14</xdr:col>
      <xdr:colOff>57151</xdr:colOff>
      <xdr:row>37</xdr:row>
      <xdr:rowOff>43543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485775</xdr:colOff>
      <xdr:row>38</xdr:row>
      <xdr:rowOff>34017</xdr:rowOff>
    </xdr:from>
    <xdr:to>
      <xdr:col>14</xdr:col>
      <xdr:colOff>85726</xdr:colOff>
      <xdr:row>56</xdr:row>
      <xdr:rowOff>72117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57</xdr:row>
      <xdr:rowOff>19050</xdr:rowOff>
    </xdr:from>
    <xdr:to>
      <xdr:col>6</xdr:col>
      <xdr:colOff>344259</xdr:colOff>
      <xdr:row>75</xdr:row>
      <xdr:rowOff>66675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497416</xdr:colOff>
      <xdr:row>57</xdr:row>
      <xdr:rowOff>52917</xdr:rowOff>
    </xdr:from>
    <xdr:to>
      <xdr:col>14</xdr:col>
      <xdr:colOff>147409</xdr:colOff>
      <xdr:row>75</xdr:row>
      <xdr:rowOff>100542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47</xdr:row>
      <xdr:rowOff>0</xdr:rowOff>
    </xdr:from>
    <xdr:to>
      <xdr:col>6</xdr:col>
      <xdr:colOff>228600</xdr:colOff>
      <xdr:row>65</xdr:row>
      <xdr:rowOff>47625</xdr:rowOff>
    </xdr:to>
    <xdr:graphicFrame macro="">
      <xdr:nvGraphicFramePr>
        <xdr:cNvPr id="307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</xdr:colOff>
      <xdr:row>11</xdr:row>
      <xdr:rowOff>19050</xdr:rowOff>
    </xdr:from>
    <xdr:to>
      <xdr:col>5</xdr:col>
      <xdr:colOff>276225</xdr:colOff>
      <xdr:row>27</xdr:row>
      <xdr:rowOff>133350</xdr:rowOff>
    </xdr:to>
    <xdr:graphicFrame macro="">
      <xdr:nvGraphicFramePr>
        <xdr:cNvPr id="307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523875</xdr:colOff>
      <xdr:row>11</xdr:row>
      <xdr:rowOff>38100</xdr:rowOff>
    </xdr:from>
    <xdr:to>
      <xdr:col>12</xdr:col>
      <xdr:colOff>0</xdr:colOff>
      <xdr:row>27</xdr:row>
      <xdr:rowOff>133350</xdr:rowOff>
    </xdr:to>
    <xdr:graphicFrame macro="">
      <xdr:nvGraphicFramePr>
        <xdr:cNvPr id="307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661146</xdr:colOff>
      <xdr:row>47</xdr:row>
      <xdr:rowOff>0</xdr:rowOff>
    </xdr:from>
    <xdr:to>
      <xdr:col>15</xdr:col>
      <xdr:colOff>9524</xdr:colOff>
      <xdr:row>65</xdr:row>
      <xdr:rowOff>47625</xdr:rowOff>
    </xdr:to>
    <xdr:graphicFrame macro="">
      <xdr:nvGraphicFramePr>
        <xdr:cNvPr id="3080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eb.ru/Users/RalkovAA/AppData/Local/Temp/notes63FA7C/~299028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ntrl"/>
      <sheetName val="Inputs"/>
      <sheetName val="HistFS"/>
      <sheetName val="Calend"/>
      <sheetName val="Timing"/>
      <sheetName val="Rev"/>
      <sheetName val="OPEX"/>
      <sheetName val="Tax&amp;WC"/>
      <sheetName val="FA&amp;CAPX"/>
      <sheetName val="Financing"/>
      <sheetName val="P&amp;L"/>
      <sheetName val="BS"/>
      <sheetName val="CF"/>
      <sheetName val="DCF"/>
      <sheetName val="WACC"/>
      <sheetName val="KPI"/>
      <sheetName val="BudgEff"/>
      <sheetName val="Sens"/>
      <sheetName val="Checks"/>
    </sheetNames>
    <sheetDataSet>
      <sheetData sheetId="0"/>
      <sheetData sheetId="1">
        <row r="180">
          <cell r="C180" t="str">
            <v>В конце</v>
          </cell>
        </row>
        <row r="181">
          <cell r="C181" t="str">
            <v>Равные</v>
          </cell>
        </row>
        <row r="182">
          <cell r="C182" t="str">
            <v>Индивидульные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"/>
  <sheetViews>
    <sheetView showGridLines="0" topLeftCell="B1" zoomScale="90" zoomScaleNormal="9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C2" sqref="C2"/>
    </sheetView>
  </sheetViews>
  <sheetFormatPr defaultColWidth="0" defaultRowHeight="15" zeroHeight="1" x14ac:dyDescent="0.25"/>
  <cols>
    <col min="1" max="1" width="2.28515625" customWidth="1"/>
    <col min="2" max="2" width="31.85546875" customWidth="1"/>
    <col min="3" max="3" width="35.42578125" customWidth="1"/>
    <col min="4" max="4" width="31.7109375" customWidth="1"/>
    <col min="5" max="5" width="5" customWidth="1"/>
    <col min="6" max="7" width="9.140625" hidden="1"/>
  </cols>
  <sheetData>
    <row r="1" spans="1:7" s="274" customFormat="1" ht="20.25" x14ac:dyDescent="0.25">
      <c r="A1" s="271"/>
      <c r="B1" s="272" t="s">
        <v>345</v>
      </c>
      <c r="C1" s="271"/>
      <c r="D1" s="271"/>
      <c r="E1" s="271"/>
      <c r="F1" s="273"/>
      <c r="G1" s="273"/>
    </row>
    <row r="2" spans="1:7" ht="12.75" customHeight="1" x14ac:dyDescent="0.25">
      <c r="B2" s="262"/>
      <c r="C2" s="262"/>
      <c r="D2" s="262"/>
    </row>
    <row r="3" spans="1:7" ht="47.25" customHeight="1" x14ac:dyDescent="0.25">
      <c r="B3" s="408" t="s">
        <v>346</v>
      </c>
      <c r="C3" s="408"/>
      <c r="D3" s="408"/>
    </row>
    <row r="4" spans="1:7" ht="57.75" customHeight="1" x14ac:dyDescent="0.25">
      <c r="B4" s="408" t="s">
        <v>347</v>
      </c>
      <c r="C4" s="408"/>
      <c r="D4" s="408"/>
    </row>
    <row r="5" spans="1:7" ht="61.5" customHeight="1" x14ac:dyDescent="0.25">
      <c r="B5" s="408" t="s">
        <v>444</v>
      </c>
      <c r="C5" s="408"/>
      <c r="D5" s="408"/>
    </row>
    <row r="6" spans="1:7" ht="65.25" customHeight="1" x14ac:dyDescent="0.25">
      <c r="B6" s="408" t="s">
        <v>348</v>
      </c>
      <c r="C6" s="408"/>
      <c r="D6" s="408"/>
    </row>
    <row r="7" spans="1:7" ht="39.75" customHeight="1" x14ac:dyDescent="0.25">
      <c r="B7" s="408" t="s">
        <v>349</v>
      </c>
      <c r="C7" s="408"/>
      <c r="D7" s="408"/>
    </row>
    <row r="8" spans="1:7" ht="20.25" customHeight="1" x14ac:dyDescent="0.25"/>
    <row r="9" spans="1:7" ht="16.5" x14ac:dyDescent="0.25">
      <c r="B9" s="266" t="s">
        <v>350</v>
      </c>
      <c r="C9" s="267"/>
      <c r="D9" s="267"/>
    </row>
    <row r="10" spans="1:7" x14ac:dyDescent="0.25">
      <c r="B10" s="304">
        <v>43124.626039873699</v>
      </c>
      <c r="C10" s="268" t="s">
        <v>351</v>
      </c>
      <c r="D10" s="269"/>
    </row>
    <row r="11" spans="1:7" x14ac:dyDescent="0.25">
      <c r="B11" s="327">
        <f>B10*2</f>
        <v>86249.252079747399</v>
      </c>
      <c r="C11" s="268" t="s">
        <v>352</v>
      </c>
      <c r="D11" s="269"/>
    </row>
    <row r="12" spans="1:7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hidden="1" x14ac:dyDescent="0.25"/>
    <row r="18" hidden="1" x14ac:dyDescent="0.25"/>
    <row r="19" hidden="1" x14ac:dyDescent="0.25"/>
    <row r="20" hidden="1" x14ac:dyDescent="0.25"/>
    <row r="21" ht="14.45" hidden="1" x14ac:dyDescent="0.3"/>
  </sheetData>
  <mergeCells count="5">
    <mergeCell ref="B3:D3"/>
    <mergeCell ref="B4:D4"/>
    <mergeCell ref="B5:D5"/>
    <mergeCell ref="B6:D6"/>
    <mergeCell ref="B7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9646"/>
    <pageSetUpPr fitToPage="1"/>
  </sheetPr>
  <dimension ref="A1:HJ127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0" defaultRowHeight="12.75" zeroHeight="1" x14ac:dyDescent="0.2"/>
  <cols>
    <col min="1" max="1" width="1.7109375" style="16" customWidth="1"/>
    <col min="2" max="2" width="1.5703125" style="16" customWidth="1"/>
    <col min="3" max="3" width="27.140625" style="16" customWidth="1"/>
    <col min="4" max="6" width="10.140625" style="16" customWidth="1"/>
    <col min="7" max="7" width="1.5703125" style="16" customWidth="1"/>
    <col min="8" max="17" width="9.7109375" style="16" customWidth="1"/>
    <col min="18" max="18" width="2.28515625" style="16" customWidth="1"/>
    <col min="19" max="19" width="2.42578125" style="16" customWidth="1"/>
    <col min="20" max="218" width="0" style="16" hidden="1" customWidth="1"/>
    <col min="219" max="16384" width="9.140625" style="16" hidden="1"/>
  </cols>
  <sheetData>
    <row r="1" spans="1:217" s="133" customFormat="1" ht="15.75" x14ac:dyDescent="0.25">
      <c r="B1" s="137"/>
      <c r="C1" s="134" t="s">
        <v>80</v>
      </c>
      <c r="D1" s="135"/>
      <c r="E1" s="135"/>
      <c r="F1" s="135"/>
      <c r="G1" s="136"/>
      <c r="H1" s="137"/>
      <c r="I1" s="136"/>
      <c r="J1" s="135"/>
      <c r="K1" s="135"/>
      <c r="L1" s="135"/>
      <c r="M1" s="136"/>
    </row>
    <row r="2" spans="1:217" ht="12.6" customHeight="1" x14ac:dyDescent="0.2"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217" ht="12.6" customHeight="1" x14ac:dyDescent="0.2">
      <c r="A3" s="4"/>
      <c r="B3" s="116"/>
      <c r="C3" s="117"/>
      <c r="D3" s="117"/>
      <c r="E3" s="117"/>
      <c r="F3" s="117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217" ht="12.6" customHeight="1" x14ac:dyDescent="0.2">
      <c r="A4" s="4"/>
      <c r="B4" s="116"/>
      <c r="C4" s="155"/>
      <c r="D4" s="155"/>
      <c r="E4" s="155"/>
      <c r="F4" s="155"/>
      <c r="G4" s="116"/>
      <c r="H4" s="198" t="s">
        <v>81</v>
      </c>
      <c r="I4" s="199"/>
      <c r="J4" s="199"/>
      <c r="K4" s="199"/>
      <c r="L4" s="199"/>
      <c r="M4" s="199"/>
      <c r="N4" s="199"/>
      <c r="O4" s="199"/>
      <c r="P4" s="199"/>
      <c r="Q4" s="199"/>
      <c r="R4" s="116"/>
    </row>
    <row r="5" spans="1:217" ht="12.6" customHeight="1" x14ac:dyDescent="0.2">
      <c r="A5" s="4"/>
      <c r="B5" s="116"/>
      <c r="C5" s="155" t="s">
        <v>82</v>
      </c>
      <c r="D5" s="156" t="s">
        <v>13</v>
      </c>
      <c r="E5" s="156" t="s">
        <v>83</v>
      </c>
      <c r="F5" s="156" t="s">
        <v>27</v>
      </c>
      <c r="G5" s="116"/>
      <c r="H5" s="157">
        <v>2018</v>
      </c>
      <c r="I5" s="157">
        <v>2019</v>
      </c>
      <c r="J5" s="157">
        <v>2020</v>
      </c>
      <c r="K5" s="157">
        <v>2021</v>
      </c>
      <c r="L5" s="157">
        <v>2022</v>
      </c>
      <c r="M5" s="157">
        <v>2023</v>
      </c>
      <c r="N5" s="157">
        <v>2024</v>
      </c>
      <c r="O5" s="157">
        <v>2025</v>
      </c>
      <c r="P5" s="157">
        <v>2026</v>
      </c>
      <c r="Q5" s="158" t="s">
        <v>273</v>
      </c>
      <c r="R5" s="116"/>
    </row>
    <row r="6" spans="1:217" s="15" customFormat="1" ht="12.6" customHeight="1" x14ac:dyDescent="0.2">
      <c r="B6" s="116"/>
      <c r="C6" s="159" t="s">
        <v>85</v>
      </c>
      <c r="D6" s="306">
        <v>43124.626039873699</v>
      </c>
      <c r="E6" s="382">
        <f>AVERAGE(H6:Q6)</f>
        <v>1.7022586447255357</v>
      </c>
      <c r="F6" s="382">
        <f>MIN(H6:R6)</f>
        <v>1.13573823470006</v>
      </c>
      <c r="G6" s="116"/>
      <c r="H6" s="200">
        <v>1.13573823470006</v>
      </c>
      <c r="I6" s="200">
        <v>1.2300187544837631</v>
      </c>
      <c r="J6" s="200">
        <v>1.2276745263320901</v>
      </c>
      <c r="K6" s="200">
        <v>1.2093317487421169</v>
      </c>
      <c r="L6" s="200">
        <v>1.4275404571982979</v>
      </c>
      <c r="M6" s="200">
        <v>1.7359048634854812</v>
      </c>
      <c r="N6" s="200">
        <v>2.068909426054037</v>
      </c>
      <c r="O6" s="200">
        <v>2.4351295742711132</v>
      </c>
      <c r="P6" s="200">
        <v>2.8500802172628612</v>
      </c>
      <c r="Q6" s="200" t="s">
        <v>342</v>
      </c>
      <c r="R6" s="1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</row>
    <row r="7" spans="1:217" s="15" customFormat="1" ht="12.6" customHeight="1" x14ac:dyDescent="0.2">
      <c r="B7" s="116"/>
      <c r="C7" s="159" t="s">
        <v>86</v>
      </c>
      <c r="D7" s="306">
        <v>53985.308636168236</v>
      </c>
      <c r="E7" s="382">
        <f>AVERAGE(H7:Q7)</f>
        <v>2.9745655641337105</v>
      </c>
      <c r="F7" s="382">
        <f>MIN(H7:R7)</f>
        <v>1.6172999126580665</v>
      </c>
      <c r="G7" s="116"/>
      <c r="H7" s="200">
        <v>1.9466975292490998</v>
      </c>
      <c r="I7" s="200">
        <v>1.665196300907563</v>
      </c>
      <c r="J7" s="200">
        <v>1.6179640128855706</v>
      </c>
      <c r="K7" s="200">
        <v>1.6172999126580665</v>
      </c>
      <c r="L7" s="200">
        <v>1.8697871151377667</v>
      </c>
      <c r="M7" s="200">
        <v>3.7345047413388821</v>
      </c>
      <c r="N7" s="200">
        <v>4.65177517721445</v>
      </c>
      <c r="O7" s="200">
        <v>4.7880006677867009</v>
      </c>
      <c r="P7" s="200">
        <v>4.8798646200252955</v>
      </c>
      <c r="Q7" s="200" t="s">
        <v>342</v>
      </c>
      <c r="R7" s="1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</row>
    <row r="8" spans="1:217" s="15" customFormat="1" ht="12.6" customHeight="1" x14ac:dyDescent="0.2">
      <c r="B8" s="116"/>
      <c r="C8" s="159" t="s">
        <v>169</v>
      </c>
      <c r="D8" s="306">
        <v>167351.50058684123</v>
      </c>
      <c r="E8" s="382">
        <f t="shared" ref="E8:E16" si="0">AVERAGE(H8:Q8)</f>
        <v>1.3020815768251912</v>
      </c>
      <c r="F8" s="382">
        <f t="shared" ref="F8:F16" si="1">MIN(H8:R8)</f>
        <v>1.0233276458617799</v>
      </c>
      <c r="G8" s="116"/>
      <c r="H8" s="200">
        <v>1.0233276458617799</v>
      </c>
      <c r="I8" s="200">
        <v>1.1397126407900395</v>
      </c>
      <c r="J8" s="200">
        <v>1.1141399856577829</v>
      </c>
      <c r="K8" s="200">
        <v>1.062142941911659</v>
      </c>
      <c r="L8" s="200">
        <v>1.2364879132217703</v>
      </c>
      <c r="M8" s="200">
        <v>1.2571034651790101</v>
      </c>
      <c r="N8" s="200">
        <v>1.24040433807724</v>
      </c>
      <c r="O8" s="200">
        <v>1.3171885960888099</v>
      </c>
      <c r="P8" s="200">
        <v>2.3282266646386298</v>
      </c>
      <c r="Q8" s="200" t="s">
        <v>342</v>
      </c>
      <c r="R8" s="1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</row>
    <row r="9" spans="1:217" s="15" customFormat="1" ht="12.6" customHeight="1" x14ac:dyDescent="0.2">
      <c r="B9" s="116"/>
      <c r="C9" s="159" t="s">
        <v>170</v>
      </c>
      <c r="D9" s="306">
        <v>48010.549470641294</v>
      </c>
      <c r="E9" s="382">
        <f t="shared" si="0"/>
        <v>2.7845253272675419</v>
      </c>
      <c r="F9" s="382">
        <f t="shared" si="1"/>
        <v>1.5127291207594613</v>
      </c>
      <c r="G9" s="116"/>
      <c r="H9" s="200">
        <v>1.8012926992220233</v>
      </c>
      <c r="I9" s="200">
        <v>1.5675148537628427</v>
      </c>
      <c r="J9" s="200">
        <v>1.5254089246783535</v>
      </c>
      <c r="K9" s="200">
        <v>1.5127291207594613</v>
      </c>
      <c r="L9" s="200">
        <v>1.7473522323420989</v>
      </c>
      <c r="M9" s="200">
        <v>3.5033243081036662</v>
      </c>
      <c r="N9" s="200">
        <v>4.3658223752046634</v>
      </c>
      <c r="O9" s="200">
        <v>4.484970060724347</v>
      </c>
      <c r="P9" s="200">
        <v>4.5523133706104204</v>
      </c>
      <c r="Q9" s="200" t="s">
        <v>342</v>
      </c>
      <c r="R9" s="1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</row>
    <row r="10" spans="1:217" s="15" customFormat="1" ht="12.6" customHeight="1" x14ac:dyDescent="0.2">
      <c r="B10" s="116"/>
      <c r="C10" s="159" t="s">
        <v>87</v>
      </c>
      <c r="D10" s="306">
        <v>34779.655612249531</v>
      </c>
      <c r="E10" s="382">
        <f t="shared" si="0"/>
        <v>1.254091950744411</v>
      </c>
      <c r="F10" s="382">
        <f t="shared" si="1"/>
        <v>1.0345260992780201</v>
      </c>
      <c r="G10" s="116"/>
      <c r="H10" s="200">
        <v>1.0345260992780201</v>
      </c>
      <c r="I10" s="200">
        <v>1.1373940879347599</v>
      </c>
      <c r="J10" s="200">
        <v>1.1066950738650001</v>
      </c>
      <c r="K10" s="200">
        <v>1.0667137338102599</v>
      </c>
      <c r="L10" s="200">
        <v>1.0589227960174401</v>
      </c>
      <c r="M10" s="200">
        <v>1.08022150850253</v>
      </c>
      <c r="N10" s="200">
        <v>1.5263571400870299</v>
      </c>
      <c r="O10" s="200">
        <v>1.62021920315116</v>
      </c>
      <c r="P10" s="200">
        <v>1.6557779140535001</v>
      </c>
      <c r="Q10" s="200" t="s">
        <v>342</v>
      </c>
      <c r="R10" s="1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</row>
    <row r="11" spans="1:217" s="15" customFormat="1" ht="12.6" customHeight="1" x14ac:dyDescent="0.2">
      <c r="B11" s="116"/>
      <c r="C11" s="161" t="s">
        <v>175</v>
      </c>
      <c r="D11" s="306">
        <v>52440.675304798118</v>
      </c>
      <c r="E11" s="382">
        <f t="shared" si="0"/>
        <v>2.2159261867659983</v>
      </c>
      <c r="F11" s="382">
        <f t="shared" si="1"/>
        <v>1.6052347083717495</v>
      </c>
      <c r="G11" s="116"/>
      <c r="H11" s="200">
        <v>1.6087297013867079</v>
      </c>
      <c r="I11" s="200">
        <v>1.6207032354362778</v>
      </c>
      <c r="J11" s="200">
        <v>1.6052347083717495</v>
      </c>
      <c r="K11" s="200">
        <v>1.6092837854035034</v>
      </c>
      <c r="L11" s="200">
        <v>1.8976210356952401</v>
      </c>
      <c r="M11" s="200">
        <v>2.2804606090138622</v>
      </c>
      <c r="N11" s="200">
        <v>2.6733676081260058</v>
      </c>
      <c r="O11" s="200">
        <v>3.0792313978249419</v>
      </c>
      <c r="P11" s="200">
        <v>3.5687035996356977</v>
      </c>
      <c r="Q11" s="200" t="s">
        <v>342</v>
      </c>
      <c r="R11" s="1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</row>
    <row r="12" spans="1:217" s="15" customFormat="1" ht="12.6" customHeight="1" x14ac:dyDescent="0.2">
      <c r="B12" s="116"/>
      <c r="C12" s="161" t="s">
        <v>176</v>
      </c>
      <c r="D12" s="306">
        <v>-25517.061231203108</v>
      </c>
      <c r="E12" s="382">
        <f t="shared" si="0"/>
        <v>1.3598136166985593</v>
      </c>
      <c r="F12" s="382">
        <f t="shared" si="1"/>
        <v>0.82041059024228935</v>
      </c>
      <c r="G12" s="116"/>
      <c r="H12" s="200">
        <v>0.82041059024228935</v>
      </c>
      <c r="I12" s="200">
        <v>0.96956243384874519</v>
      </c>
      <c r="J12" s="200">
        <v>0.97596773830565065</v>
      </c>
      <c r="K12" s="200">
        <v>0.94269705763452594</v>
      </c>
      <c r="L12" s="200">
        <v>1.1141534048670061</v>
      </c>
      <c r="M12" s="200">
        <v>1.3728676997998936</v>
      </c>
      <c r="N12" s="200">
        <v>1.6659373046727248</v>
      </c>
      <c r="O12" s="200">
        <v>2.005728358568561</v>
      </c>
      <c r="P12" s="200">
        <v>2.3709979623476372</v>
      </c>
      <c r="Q12" s="200" t="s">
        <v>342</v>
      </c>
      <c r="R12" s="1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</row>
    <row r="13" spans="1:217" s="15" customFormat="1" ht="12.6" customHeight="1" x14ac:dyDescent="0.2">
      <c r="B13" s="116"/>
      <c r="C13" s="159" t="s">
        <v>88</v>
      </c>
      <c r="D13" s="306">
        <v>46239.397733953003</v>
      </c>
      <c r="E13" s="382">
        <f t="shared" si="0"/>
        <v>2.7845253272675419</v>
      </c>
      <c r="F13" s="382">
        <f t="shared" si="1"/>
        <v>1.5127291207594613</v>
      </c>
      <c r="G13" s="116"/>
      <c r="H13" s="200">
        <v>1.8012926992220233</v>
      </c>
      <c r="I13" s="200">
        <v>1.5675148537628427</v>
      </c>
      <c r="J13" s="200">
        <v>1.5254089246783535</v>
      </c>
      <c r="K13" s="200">
        <v>1.5127291207594613</v>
      </c>
      <c r="L13" s="200">
        <v>1.7473522323420989</v>
      </c>
      <c r="M13" s="200">
        <v>3.5033243081036662</v>
      </c>
      <c r="N13" s="200">
        <v>4.3658223752046634</v>
      </c>
      <c r="O13" s="200">
        <v>4.4849700607243479</v>
      </c>
      <c r="P13" s="200">
        <v>4.5523133706104204</v>
      </c>
      <c r="Q13" s="200" t="s">
        <v>342</v>
      </c>
      <c r="R13" s="1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</row>
    <row r="14" spans="1:217" s="15" customFormat="1" ht="12.6" customHeight="1" x14ac:dyDescent="0.2">
      <c r="B14" s="116"/>
      <c r="C14" s="159" t="s">
        <v>89</v>
      </c>
      <c r="D14" s="306">
        <v>3521.1172381292199</v>
      </c>
      <c r="E14" s="382">
        <f t="shared" si="0"/>
        <v>1.2543134592469503</v>
      </c>
      <c r="F14" s="382">
        <f t="shared" si="1"/>
        <v>1.006695073865</v>
      </c>
      <c r="G14" s="116"/>
      <c r="H14" s="200">
        <v>1.0345260992780201</v>
      </c>
      <c r="I14" s="200">
        <v>1.1373940879347599</v>
      </c>
      <c r="J14" s="200">
        <v>1.006695073865</v>
      </c>
      <c r="K14" s="200">
        <v>1.0667137338102599</v>
      </c>
      <c r="L14" s="200">
        <v>1.15892279601744</v>
      </c>
      <c r="M14" s="200">
        <v>1.08221508502538</v>
      </c>
      <c r="N14" s="200">
        <v>1.5263571400870299</v>
      </c>
      <c r="O14" s="200">
        <v>1.62021920315116</v>
      </c>
      <c r="P14" s="200">
        <v>1.6557779140535001</v>
      </c>
      <c r="Q14" s="200" t="s">
        <v>342</v>
      </c>
      <c r="R14" s="1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</row>
    <row r="15" spans="1:217" s="15" customFormat="1" ht="12.6" customHeight="1" x14ac:dyDescent="0.2">
      <c r="B15" s="116"/>
      <c r="C15" s="161" t="s">
        <v>90</v>
      </c>
      <c r="D15" s="306">
        <v>41857.168891525966</v>
      </c>
      <c r="E15" s="382">
        <f t="shared" si="0"/>
        <v>2.2159261867659978</v>
      </c>
      <c r="F15" s="382">
        <f t="shared" si="1"/>
        <v>1.6052347083717495</v>
      </c>
      <c r="G15" s="116"/>
      <c r="H15" s="200">
        <v>1.6087297013867079</v>
      </c>
      <c r="I15" s="200">
        <v>1.6207032354362778</v>
      </c>
      <c r="J15" s="200">
        <v>1.6052347083717495</v>
      </c>
      <c r="K15" s="200">
        <v>1.6092837854035034</v>
      </c>
      <c r="L15" s="200">
        <v>1.8976210356952354</v>
      </c>
      <c r="M15" s="200">
        <v>2.2804606090138622</v>
      </c>
      <c r="N15" s="200">
        <v>2.6733676081260058</v>
      </c>
      <c r="O15" s="200">
        <v>3.0792313978249419</v>
      </c>
      <c r="P15" s="200">
        <v>3.5687035996356977</v>
      </c>
      <c r="Q15" s="200" t="s">
        <v>342</v>
      </c>
      <c r="R15" s="1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</row>
    <row r="16" spans="1:217" s="15" customFormat="1" ht="12.6" customHeight="1" x14ac:dyDescent="0.2">
      <c r="B16" s="116"/>
      <c r="C16" s="161" t="s">
        <v>91</v>
      </c>
      <c r="D16" s="306">
        <v>43388.978501188642</v>
      </c>
      <c r="E16" s="382">
        <f t="shared" si="0"/>
        <v>1.3598136166985593</v>
      </c>
      <c r="F16" s="382">
        <f t="shared" si="1"/>
        <v>0.82041059024228935</v>
      </c>
      <c r="G16" s="116"/>
      <c r="H16" s="200">
        <v>0.82041059024228935</v>
      </c>
      <c r="I16" s="200">
        <v>0.96956243384874519</v>
      </c>
      <c r="J16" s="200">
        <v>0.97596773830565065</v>
      </c>
      <c r="K16" s="200">
        <v>0.94269705763452594</v>
      </c>
      <c r="L16" s="200">
        <v>1.1141534048670061</v>
      </c>
      <c r="M16" s="200">
        <v>1.3728676997998936</v>
      </c>
      <c r="N16" s="200">
        <v>1.6659373046727248</v>
      </c>
      <c r="O16" s="200">
        <v>2.005728358568561</v>
      </c>
      <c r="P16" s="200">
        <v>2.3709979623476372</v>
      </c>
      <c r="Q16" s="200" t="s">
        <v>342</v>
      </c>
      <c r="R16" s="1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</row>
    <row r="17" spans="2:217" s="15" customFormat="1" ht="12.6" customHeight="1" x14ac:dyDescent="0.2">
      <c r="B17" s="116"/>
      <c r="C17" s="161" t="s">
        <v>162</v>
      </c>
      <c r="D17" s="306">
        <v>34779.655612249531</v>
      </c>
      <c r="E17" s="382">
        <f t="shared" ref="E17" si="2">AVERAGE(H17:Q17)</f>
        <v>1.4967916279093498</v>
      </c>
      <c r="F17" s="382">
        <f t="shared" ref="F17" si="3">MIN(H17:R17)</f>
        <v>0.94654164802539653</v>
      </c>
      <c r="G17" s="116"/>
      <c r="H17" s="200">
        <v>0.94654164802539653</v>
      </c>
      <c r="I17" s="200">
        <v>1.0737449621027504</v>
      </c>
      <c r="J17" s="200">
        <v>1.0766504535162267</v>
      </c>
      <c r="K17" s="200">
        <v>1.0493509340775624</v>
      </c>
      <c r="L17" s="200">
        <v>1.2395082257995229</v>
      </c>
      <c r="M17" s="200">
        <v>1.5180825652741288</v>
      </c>
      <c r="N17" s="200">
        <v>1.8271261532252501</v>
      </c>
      <c r="O17" s="200">
        <v>2.1774888448495822</v>
      </c>
      <c r="P17" s="200">
        <v>2.5626308643137272</v>
      </c>
      <c r="Q17" s="200" t="s">
        <v>342</v>
      </c>
      <c r="R17" s="1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</row>
    <row r="18" spans="2:217" s="15" customFormat="1" ht="12.6" customHeight="1" x14ac:dyDescent="0.2">
      <c r="B18" s="116"/>
      <c r="C18" s="161" t="s">
        <v>163</v>
      </c>
      <c r="D18" s="306">
        <v>-25517.061231203108</v>
      </c>
      <c r="E18" s="382">
        <f t="shared" ref="E18" si="4">AVERAGE(H18:Q18)</f>
        <v>1.3598136166985593</v>
      </c>
      <c r="F18" s="382">
        <f t="shared" ref="F18" si="5">MIN(H18:R18)</f>
        <v>0.82041059024228902</v>
      </c>
      <c r="G18" s="116"/>
      <c r="H18" s="200">
        <v>0.82041059024228902</v>
      </c>
      <c r="I18" s="200">
        <v>0.96956243384874519</v>
      </c>
      <c r="J18" s="200">
        <v>0.97596773830565065</v>
      </c>
      <c r="K18" s="200">
        <v>0.94269705763452594</v>
      </c>
      <c r="L18" s="200">
        <v>1.1141534048670061</v>
      </c>
      <c r="M18" s="200">
        <v>1.3728676997998936</v>
      </c>
      <c r="N18" s="200">
        <v>1.6659373046727248</v>
      </c>
      <c r="O18" s="200">
        <v>2.0057283585685601</v>
      </c>
      <c r="P18" s="200">
        <v>2.3709979623476372</v>
      </c>
      <c r="Q18" s="200" t="s">
        <v>342</v>
      </c>
      <c r="R18" s="1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</row>
    <row r="19" spans="2:217" ht="3.75" customHeight="1" x14ac:dyDescent="0.2">
      <c r="B19" s="116"/>
      <c r="C19" s="116"/>
      <c r="D19" s="116"/>
      <c r="E19" s="382"/>
      <c r="F19" s="382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2:217" x14ac:dyDescent="0.2"/>
    <row r="21" spans="2:217" x14ac:dyDescent="0.2"/>
    <row r="22" spans="2:217" x14ac:dyDescent="0.2"/>
    <row r="23" spans="2:217" x14ac:dyDescent="0.2"/>
    <row r="24" spans="2:217" x14ac:dyDescent="0.2"/>
    <row r="25" spans="2:217" x14ac:dyDescent="0.2"/>
    <row r="26" spans="2:217" x14ac:dyDescent="0.2"/>
    <row r="27" spans="2:217" x14ac:dyDescent="0.2"/>
    <row r="28" spans="2:217" x14ac:dyDescent="0.2"/>
    <row r="29" spans="2:217" x14ac:dyDescent="0.2"/>
    <row r="30" spans="2:217" x14ac:dyDescent="0.2"/>
    <row r="31" spans="2:217" x14ac:dyDescent="0.2"/>
    <row r="32" spans="2:217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spans="8:19" x14ac:dyDescent="0.2"/>
    <row r="98" spans="8:19" hidden="1" x14ac:dyDescent="0.2"/>
    <row r="99" spans="8:19" hidden="1" x14ac:dyDescent="0.2"/>
    <row r="100" spans="8:19" hidden="1" x14ac:dyDescent="0.2"/>
    <row r="101" spans="8:19" hidden="1" x14ac:dyDescent="0.2"/>
    <row r="102" spans="8:19" hidden="1" x14ac:dyDescent="0.2"/>
    <row r="103" spans="8:19" hidden="1" x14ac:dyDescent="0.2"/>
    <row r="104" spans="8:19" hidden="1" x14ac:dyDescent="0.2"/>
    <row r="105" spans="8:19" hidden="1" x14ac:dyDescent="0.2"/>
    <row r="106" spans="8:19" hidden="1" x14ac:dyDescent="0.2"/>
    <row r="107" spans="8:19" hidden="1" x14ac:dyDescent="0.2"/>
    <row r="108" spans="8:19" hidden="1" x14ac:dyDescent="0.2"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</row>
    <row r="109" spans="8:19" hidden="1" x14ac:dyDescent="0.2"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</row>
    <row r="110" spans="8:19" hidden="1" x14ac:dyDescent="0.2"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</row>
    <row r="111" spans="8:19" hidden="1" x14ac:dyDescent="0.2"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8:19" hidden="1" x14ac:dyDescent="0.2"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8:17" hidden="1" x14ac:dyDescent="0.2"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8:17" hidden="1" x14ac:dyDescent="0.2"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8:17" hidden="1" x14ac:dyDescent="0.2"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8:17" hidden="1" x14ac:dyDescent="0.2"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8:17" hidden="1" x14ac:dyDescent="0.2"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8:17" hidden="1" x14ac:dyDescent="0.2"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8:17" hidden="1" x14ac:dyDescent="0.2"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8:17" hidden="1" x14ac:dyDescent="0.2"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8:17" hidden="1" x14ac:dyDescent="0.2"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8:17" hidden="1" x14ac:dyDescent="0.2"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8:17" hidden="1" x14ac:dyDescent="0.2"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8:17" hidden="1" x14ac:dyDescent="0.2"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8:17" hidden="1" x14ac:dyDescent="0.2"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8:17" hidden="1" x14ac:dyDescent="0.2"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8:17" hidden="1" x14ac:dyDescent="0.2"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</sheetData>
  <pageMargins left="0.25" right="0.25" top="0.75" bottom="0.75" header="0.3" footer="0.3"/>
  <pageSetup paperSize="9" scale="6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9646"/>
    <pageSetUpPr fitToPage="1"/>
  </sheetPr>
  <dimension ref="A1:IS53"/>
  <sheetViews>
    <sheetView showGridLines="0" zoomScale="85" zoomScaleNormal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0" defaultRowHeight="12.75" zeroHeight="1" x14ac:dyDescent="0.2"/>
  <cols>
    <col min="1" max="1" width="1.7109375" style="16" customWidth="1"/>
    <col min="2" max="2" width="1.5703125" style="16" customWidth="1"/>
    <col min="3" max="3" width="29.140625" style="16" customWidth="1"/>
    <col min="4" max="4" width="16.5703125" style="16" customWidth="1"/>
    <col min="5" max="14" width="9.7109375" style="16" customWidth="1"/>
    <col min="15" max="15" width="2.28515625" style="16" customWidth="1"/>
    <col min="16" max="16" width="2.42578125" style="16" customWidth="1"/>
    <col min="17" max="19" width="9.140625" style="16" hidden="1" customWidth="1"/>
    <col min="20" max="16384" width="0" style="16" hidden="1"/>
  </cols>
  <sheetData>
    <row r="1" spans="1:253" s="133" customFormat="1" ht="15.75" x14ac:dyDescent="0.25">
      <c r="B1" s="137"/>
      <c r="C1" s="134" t="s">
        <v>139</v>
      </c>
      <c r="D1" s="134"/>
      <c r="E1" s="137"/>
      <c r="F1" s="136"/>
      <c r="G1" s="135"/>
      <c r="H1" s="135"/>
      <c r="I1" s="135"/>
      <c r="J1" s="136"/>
    </row>
    <row r="2" spans="1:253" ht="12.6" customHeight="1" x14ac:dyDescent="0.2"/>
    <row r="3" spans="1:253" ht="12.6" customHeight="1" x14ac:dyDescent="0.2">
      <c r="A3" s="4"/>
      <c r="B3" s="116"/>
      <c r="C3" s="117"/>
      <c r="D3" s="117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253" ht="12.6" customHeight="1" x14ac:dyDescent="0.2">
      <c r="A4" s="4"/>
      <c r="B4" s="116"/>
      <c r="C4" s="155" t="s">
        <v>46</v>
      </c>
      <c r="D4" s="155"/>
      <c r="E4" s="157">
        <v>2018</v>
      </c>
      <c r="F4" s="157">
        <v>2019</v>
      </c>
      <c r="G4" s="157">
        <v>2020</v>
      </c>
      <c r="H4" s="157">
        <v>2021</v>
      </c>
      <c r="I4" s="157">
        <v>2022</v>
      </c>
      <c r="J4" s="157">
        <v>2023</v>
      </c>
      <c r="K4" s="157">
        <v>2024</v>
      </c>
      <c r="L4" s="157">
        <v>2025</v>
      </c>
      <c r="M4" s="157">
        <v>2026</v>
      </c>
      <c r="N4" s="158" t="s">
        <v>273</v>
      </c>
      <c r="O4" s="116"/>
    </row>
    <row r="5" spans="1:253" s="15" customFormat="1" ht="12.6" customHeight="1" x14ac:dyDescent="0.2">
      <c r="B5" s="116"/>
      <c r="C5" s="159" t="s">
        <v>85</v>
      </c>
      <c r="D5" s="201" t="s">
        <v>14</v>
      </c>
      <c r="E5" s="306">
        <v>29000</v>
      </c>
      <c r="F5" s="306">
        <v>32957</v>
      </c>
      <c r="G5" s="306">
        <v>36914</v>
      </c>
      <c r="H5" s="306">
        <v>40871</v>
      </c>
      <c r="I5" s="306">
        <v>44828</v>
      </c>
      <c r="J5" s="306">
        <v>48785</v>
      </c>
      <c r="K5" s="306">
        <v>52742</v>
      </c>
      <c r="L5" s="306">
        <v>56699</v>
      </c>
      <c r="M5" s="306">
        <v>60656</v>
      </c>
      <c r="N5" s="306">
        <v>64613</v>
      </c>
      <c r="O5" s="1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5" customFormat="1" ht="12.6" customHeight="1" x14ac:dyDescent="0.2">
      <c r="B6" s="116"/>
      <c r="C6" s="159" t="s">
        <v>86</v>
      </c>
      <c r="D6" s="201" t="s">
        <v>14</v>
      </c>
      <c r="E6" s="306">
        <v>37858.994585513625</v>
      </c>
      <c r="F6" s="306">
        <v>43851.316248508716</v>
      </c>
      <c r="G6" s="306">
        <v>49843.637911503822</v>
      </c>
      <c r="H6" s="306">
        <v>55835.959574498913</v>
      </c>
      <c r="I6" s="306">
        <v>61828.281237494011</v>
      </c>
      <c r="J6" s="306">
        <v>67820.602900489102</v>
      </c>
      <c r="K6" s="306">
        <v>73812.924563484208</v>
      </c>
      <c r="L6" s="306">
        <v>79805.246226479299</v>
      </c>
      <c r="M6" s="306">
        <v>85797.567889474391</v>
      </c>
      <c r="N6" s="306">
        <v>91789.889552469482</v>
      </c>
      <c r="O6" s="1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5" customFormat="1" ht="12.6" customHeight="1" x14ac:dyDescent="0.2">
      <c r="B7" s="116"/>
      <c r="C7" s="159" t="s">
        <v>169</v>
      </c>
      <c r="D7" s="201" t="s">
        <v>14</v>
      </c>
      <c r="E7" s="306">
        <v>17111.63231999546</v>
      </c>
      <c r="F7" s="306">
        <v>19820.061483604346</v>
      </c>
      <c r="G7" s="306">
        <v>22528.490647213224</v>
      </c>
      <c r="H7" s="306">
        <v>25236.919810822106</v>
      </c>
      <c r="I7" s="306">
        <v>27945.348974430988</v>
      </c>
      <c r="J7" s="306">
        <v>30653.778138039874</v>
      </c>
      <c r="K7" s="306">
        <v>33362.207301648756</v>
      </c>
      <c r="L7" s="306">
        <v>36070.63646525763</v>
      </c>
      <c r="M7" s="306">
        <v>38779.065628866512</v>
      </c>
      <c r="N7" s="306">
        <v>41487.494792475401</v>
      </c>
      <c r="O7" s="1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15" customFormat="1" ht="12.6" customHeight="1" x14ac:dyDescent="0.2">
      <c r="B8" s="116"/>
      <c r="C8" s="159" t="s">
        <v>170</v>
      </c>
      <c r="D8" s="201" t="s">
        <v>14</v>
      </c>
      <c r="E8" s="306">
        <v>34300.495244909238</v>
      </c>
      <c r="F8" s="306">
        <v>39729.577632273475</v>
      </c>
      <c r="G8" s="306">
        <v>45158.660019637711</v>
      </c>
      <c r="H8" s="306">
        <v>50587.742407001948</v>
      </c>
      <c r="I8" s="306">
        <v>56016.824794366177</v>
      </c>
      <c r="J8" s="306">
        <v>61445.907181730414</v>
      </c>
      <c r="K8" s="306">
        <v>66874.989569094658</v>
      </c>
      <c r="L8" s="306">
        <v>72304.07195645888</v>
      </c>
      <c r="M8" s="306">
        <v>77733.154343823117</v>
      </c>
      <c r="N8" s="306">
        <v>83162.236731187353</v>
      </c>
      <c r="O8" s="1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15" customFormat="1" ht="12.6" customHeight="1" x14ac:dyDescent="0.2">
      <c r="B9" s="116"/>
      <c r="C9" s="159" t="s">
        <v>87</v>
      </c>
      <c r="D9" s="201" t="s">
        <v>14</v>
      </c>
      <c r="E9" s="306">
        <v>19795.645767983584</v>
      </c>
      <c r="F9" s="306">
        <v>22928.900580140024</v>
      </c>
      <c r="G9" s="306">
        <v>26062.155392296467</v>
      </c>
      <c r="H9" s="306">
        <v>29195.410204452906</v>
      </c>
      <c r="I9" s="306">
        <v>32328.66501660935</v>
      </c>
      <c r="J9" s="306">
        <v>35461.919828765785</v>
      </c>
      <c r="K9" s="306">
        <v>38595.174640922232</v>
      </c>
      <c r="L9" s="306">
        <v>41728.429453078672</v>
      </c>
      <c r="M9" s="306">
        <v>44861.684265235112</v>
      </c>
      <c r="N9" s="306">
        <v>47994.939077391551</v>
      </c>
      <c r="O9" s="1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15" customFormat="1" ht="12.6" customHeight="1" x14ac:dyDescent="0.2">
      <c r="B10" s="116"/>
      <c r="C10" s="161" t="s">
        <v>175</v>
      </c>
      <c r="D10" s="202" t="s">
        <v>14</v>
      </c>
      <c r="E10" s="306">
        <v>28861.095712981645</v>
      </c>
      <c r="F10" s="306">
        <v>33429.229942432379</v>
      </c>
      <c r="G10" s="306">
        <v>37997.364171883113</v>
      </c>
      <c r="H10" s="306">
        <v>42565.498401333847</v>
      </c>
      <c r="I10" s="306">
        <v>47133.632630784588</v>
      </c>
      <c r="J10" s="306">
        <v>51701.766860235322</v>
      </c>
      <c r="K10" s="306">
        <v>56269.901089686049</v>
      </c>
      <c r="L10" s="306">
        <v>60838.03531913679</v>
      </c>
      <c r="M10" s="306">
        <v>65406.169548587524</v>
      </c>
      <c r="N10" s="306">
        <v>69974.303778038258</v>
      </c>
      <c r="O10" s="1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15" customFormat="1" ht="12.6" customHeight="1" x14ac:dyDescent="0.2">
      <c r="B11" s="116"/>
      <c r="C11" s="161" t="s">
        <v>176</v>
      </c>
      <c r="D11" s="202" t="s">
        <v>14</v>
      </c>
      <c r="E11" s="306">
        <v>15384.615384615383</v>
      </c>
      <c r="F11" s="306">
        <v>17819.692307692309</v>
      </c>
      <c r="G11" s="306">
        <v>20254.76923076923</v>
      </c>
      <c r="H11" s="306">
        <v>22689.846153846156</v>
      </c>
      <c r="I11" s="306">
        <v>25124.923076923074</v>
      </c>
      <c r="J11" s="306">
        <v>27560</v>
      </c>
      <c r="K11" s="306">
        <v>29995.076923076922</v>
      </c>
      <c r="L11" s="306">
        <v>32430.153846153848</v>
      </c>
      <c r="M11" s="306">
        <v>34865.230769230773</v>
      </c>
      <c r="N11" s="306">
        <v>37300.307692307695</v>
      </c>
      <c r="O11" s="1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15" customFormat="1" ht="12.6" customHeight="1" x14ac:dyDescent="0.2">
      <c r="B12" s="116"/>
      <c r="C12" s="161" t="s">
        <v>90</v>
      </c>
      <c r="D12" s="202" t="s">
        <v>14</v>
      </c>
      <c r="E12" s="306">
        <v>28861.095712981645</v>
      </c>
      <c r="F12" s="306">
        <v>33429.229942432379</v>
      </c>
      <c r="G12" s="306">
        <v>37997.364171883113</v>
      </c>
      <c r="H12" s="306">
        <v>42565.498401333847</v>
      </c>
      <c r="I12" s="306">
        <v>47133.632630784588</v>
      </c>
      <c r="J12" s="306">
        <v>51701.766860235322</v>
      </c>
      <c r="K12" s="306">
        <v>56269.901089686049</v>
      </c>
      <c r="L12" s="306">
        <v>60838.03531913679</v>
      </c>
      <c r="M12" s="306">
        <v>65406.169548587524</v>
      </c>
      <c r="N12" s="306">
        <v>69974.303778038258</v>
      </c>
      <c r="O12" s="1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5" customFormat="1" ht="12.6" customHeight="1" x14ac:dyDescent="0.2">
      <c r="B13" s="116"/>
      <c r="C13" s="161" t="s">
        <v>91</v>
      </c>
      <c r="D13" s="202" t="s">
        <v>14</v>
      </c>
      <c r="E13" s="306">
        <v>15384.615384615383</v>
      </c>
      <c r="F13" s="306">
        <v>17819.692307692309</v>
      </c>
      <c r="G13" s="306">
        <v>20254.76923076923</v>
      </c>
      <c r="H13" s="306">
        <v>22689.846153846156</v>
      </c>
      <c r="I13" s="306">
        <v>25124.923076923074</v>
      </c>
      <c r="J13" s="306">
        <v>27560</v>
      </c>
      <c r="K13" s="306">
        <v>29995.076923076922</v>
      </c>
      <c r="L13" s="306">
        <v>32430.153846153848</v>
      </c>
      <c r="M13" s="306">
        <v>34865.230769230773</v>
      </c>
      <c r="N13" s="306">
        <v>37300.307692307695</v>
      </c>
      <c r="O13" s="1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ht="3.75" customHeight="1" x14ac:dyDescent="0.2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1:253" x14ac:dyDescent="0.2"/>
    <row r="16" spans="1:253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</sheetData>
  <pageMargins left="0.25" right="0.25" top="0.75" bottom="0.75" header="0.3" footer="0.3"/>
  <pageSetup paperSize="9"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9646"/>
    <pageSetUpPr fitToPage="1"/>
  </sheetPr>
  <dimension ref="A1:IS76"/>
  <sheetViews>
    <sheetView showGridLines="0" zoomScale="85" zoomScaleNormal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0" defaultRowHeight="12.75" zeroHeight="1" x14ac:dyDescent="0.2"/>
  <cols>
    <col min="1" max="1" width="1.7109375" style="16" customWidth="1"/>
    <col min="2" max="2" width="1.5703125" style="16" customWidth="1"/>
    <col min="3" max="3" width="30.140625" style="16" customWidth="1"/>
    <col min="4" max="4" width="16.5703125" style="16" customWidth="1"/>
    <col min="5" max="14" width="9.7109375" style="16" customWidth="1"/>
    <col min="15" max="15" width="2.28515625" style="16" customWidth="1"/>
    <col min="16" max="16" width="8.140625" style="16" customWidth="1"/>
    <col min="17" max="19" width="9.140625" style="16" hidden="1" customWidth="1"/>
    <col min="20" max="16384" width="0" style="16" hidden="1"/>
  </cols>
  <sheetData>
    <row r="1" spans="1:253" s="133" customFormat="1" ht="15.75" x14ac:dyDescent="0.25">
      <c r="B1" s="137"/>
      <c r="C1" s="134" t="s">
        <v>149</v>
      </c>
      <c r="D1" s="134"/>
      <c r="E1" s="137"/>
      <c r="F1" s="136"/>
      <c r="G1" s="135"/>
      <c r="H1" s="135"/>
      <c r="I1" s="135"/>
      <c r="J1" s="136"/>
    </row>
    <row r="2" spans="1:253" ht="12.6" customHeight="1" x14ac:dyDescent="0.2"/>
    <row r="3" spans="1:253" ht="12.6" customHeight="1" x14ac:dyDescent="0.2">
      <c r="A3" s="4"/>
      <c r="B3" s="116"/>
      <c r="C3" s="117"/>
      <c r="D3" s="117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253" ht="12.6" customHeight="1" x14ac:dyDescent="0.2">
      <c r="A4" s="4"/>
      <c r="B4" s="116"/>
      <c r="C4" s="155" t="s">
        <v>141</v>
      </c>
      <c r="D4" s="155"/>
      <c r="E4" s="157">
        <v>2018</v>
      </c>
      <c r="F4" s="157">
        <v>2019</v>
      </c>
      <c r="G4" s="157">
        <v>2020</v>
      </c>
      <c r="H4" s="157">
        <v>2021</v>
      </c>
      <c r="I4" s="157">
        <v>2022</v>
      </c>
      <c r="J4" s="157">
        <v>2023</v>
      </c>
      <c r="K4" s="157">
        <v>2024</v>
      </c>
      <c r="L4" s="157">
        <v>2025</v>
      </c>
      <c r="M4" s="157">
        <v>2026</v>
      </c>
      <c r="N4" s="158" t="s">
        <v>273</v>
      </c>
      <c r="O4" s="116"/>
    </row>
    <row r="5" spans="1:253" s="15" customFormat="1" ht="12.6" customHeight="1" x14ac:dyDescent="0.2">
      <c r="B5" s="116"/>
      <c r="C5" s="159" t="s">
        <v>85</v>
      </c>
      <c r="D5" s="201" t="s">
        <v>14</v>
      </c>
      <c r="E5" s="306">
        <v>57500</v>
      </c>
      <c r="F5" s="306">
        <v>53180.56</v>
      </c>
      <c r="G5" s="306">
        <v>48041.67</v>
      </c>
      <c r="H5" s="306">
        <v>42083.33</v>
      </c>
      <c r="I5" s="306">
        <v>35305.56</v>
      </c>
      <c r="J5" s="306">
        <v>27708.33</v>
      </c>
      <c r="K5" s="306">
        <v>19291.669999999998</v>
      </c>
      <c r="L5" s="306">
        <v>10055.56</v>
      </c>
      <c r="M5" s="306">
        <f>ROUND(M2,2)</f>
        <v>0</v>
      </c>
      <c r="N5" s="306">
        <f>ROUND(N2,2)</f>
        <v>0</v>
      </c>
      <c r="O5" s="1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5" customFormat="1" ht="12.6" customHeight="1" x14ac:dyDescent="0.2">
      <c r="B6" s="116"/>
      <c r="C6" s="159" t="s">
        <v>86</v>
      </c>
      <c r="D6" s="201" t="s">
        <v>14</v>
      </c>
      <c r="E6" s="306">
        <v>57150</v>
      </c>
      <c r="F6" s="306">
        <v>52421.65</v>
      </c>
      <c r="G6" s="306">
        <v>46814.95</v>
      </c>
      <c r="H6" s="306">
        <v>40329.9</v>
      </c>
      <c r="I6" s="306">
        <v>32966.499999999993</v>
      </c>
      <c r="J6" s="306">
        <v>24724.749999999993</v>
      </c>
      <c r="K6" s="306">
        <v>15604.649999999992</v>
      </c>
      <c r="L6" s="306">
        <v>5606.1999999999916</v>
      </c>
      <c r="M6" s="306">
        <v>0</v>
      </c>
      <c r="N6" s="306">
        <v>0</v>
      </c>
      <c r="O6" s="116"/>
      <c r="P6" s="58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5" customFormat="1" ht="12.6" customHeight="1" x14ac:dyDescent="0.2">
      <c r="B7" s="116"/>
      <c r="C7" s="159" t="s">
        <v>169</v>
      </c>
      <c r="D7" s="201" t="s">
        <v>14</v>
      </c>
      <c r="E7" s="306">
        <v>58200</v>
      </c>
      <c r="F7" s="306">
        <v>54761.2</v>
      </c>
      <c r="G7" s="306">
        <v>50683.6</v>
      </c>
      <c r="H7" s="306">
        <v>45967.199999999997</v>
      </c>
      <c r="I7" s="306">
        <v>40612</v>
      </c>
      <c r="J7" s="306">
        <v>34618</v>
      </c>
      <c r="K7" s="306">
        <v>27985.200000000001</v>
      </c>
      <c r="L7" s="306">
        <v>20713.599999999999</v>
      </c>
      <c r="M7" s="306">
        <v>13442</v>
      </c>
      <c r="N7" s="306">
        <v>6170.3999999999978</v>
      </c>
      <c r="O7" s="116"/>
      <c r="P7" s="58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15" customFormat="1" ht="12.6" customHeight="1" x14ac:dyDescent="0.2">
      <c r="B8" s="116"/>
      <c r="C8" s="159" t="s">
        <v>170</v>
      </c>
      <c r="D8" s="201" t="s">
        <v>14</v>
      </c>
      <c r="E8" s="306">
        <v>57325</v>
      </c>
      <c r="F8" s="306">
        <v>52811.574999999997</v>
      </c>
      <c r="G8" s="306">
        <v>47459.724999999999</v>
      </c>
      <c r="H8" s="306">
        <v>41269.449999999997</v>
      </c>
      <c r="I8" s="306">
        <v>34240.75</v>
      </c>
      <c r="J8" s="306">
        <v>26373.625</v>
      </c>
      <c r="K8" s="306">
        <v>17668.074999999997</v>
      </c>
      <c r="L8" s="306">
        <v>8124.1</v>
      </c>
      <c r="M8" s="306">
        <v>0</v>
      </c>
      <c r="N8" s="306">
        <v>0</v>
      </c>
      <c r="O8" s="116"/>
      <c r="P8" s="5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15" customFormat="1" ht="12.6" customHeight="1" x14ac:dyDescent="0.2">
      <c r="B9" s="116"/>
      <c r="C9" s="159" t="s">
        <v>87</v>
      </c>
      <c r="D9" s="201" t="s">
        <v>14</v>
      </c>
      <c r="E9" s="306">
        <v>57815</v>
      </c>
      <c r="F9" s="306">
        <v>53903.364999999998</v>
      </c>
      <c r="G9" s="306">
        <v>49265.095000000001</v>
      </c>
      <c r="H9" s="306">
        <v>43900.19</v>
      </c>
      <c r="I9" s="306">
        <v>37808.65</v>
      </c>
      <c r="J9" s="306">
        <v>30990.475000000002</v>
      </c>
      <c r="K9" s="306">
        <v>23445.665000000001</v>
      </c>
      <c r="L9" s="306">
        <v>15174.220000000001</v>
      </c>
      <c r="M9" s="306">
        <v>6902.7750000000015</v>
      </c>
      <c r="N9" s="306">
        <v>0</v>
      </c>
      <c r="O9" s="116"/>
      <c r="P9" s="58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15" customFormat="1" ht="12.6" customHeight="1" x14ac:dyDescent="0.2">
      <c r="B10" s="116"/>
      <c r="C10" s="161" t="s">
        <v>175</v>
      </c>
      <c r="D10" s="202" t="s">
        <v>14</v>
      </c>
      <c r="E10" s="306">
        <v>57045</v>
      </c>
      <c r="F10" s="306">
        <v>52187.695</v>
      </c>
      <c r="G10" s="306">
        <v>46428.084999999999</v>
      </c>
      <c r="H10" s="306">
        <v>39766.17</v>
      </c>
      <c r="I10" s="306">
        <v>32201.949999999997</v>
      </c>
      <c r="J10" s="306">
        <v>23735.424999999996</v>
      </c>
      <c r="K10" s="306">
        <v>14366.594999999996</v>
      </c>
      <c r="L10" s="306">
        <v>4095.4599999999973</v>
      </c>
      <c r="M10" s="306">
        <v>0</v>
      </c>
      <c r="N10" s="306">
        <v>0</v>
      </c>
      <c r="O10" s="116"/>
      <c r="P10" s="58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15" customFormat="1" ht="12.6" customHeight="1" x14ac:dyDescent="0.2">
      <c r="B11" s="116"/>
      <c r="C11" s="161" t="s">
        <v>176</v>
      </c>
      <c r="D11" s="202" t="s">
        <v>14</v>
      </c>
      <c r="E11" s="306">
        <v>59250</v>
      </c>
      <c r="F11" s="306">
        <v>57100.75</v>
      </c>
      <c r="G11" s="306">
        <v>54552.25</v>
      </c>
      <c r="H11" s="306">
        <v>51604.5</v>
      </c>
      <c r="I11" s="306">
        <v>48257.5</v>
      </c>
      <c r="J11" s="306">
        <v>44511.25</v>
      </c>
      <c r="K11" s="306">
        <v>40365.75</v>
      </c>
      <c r="L11" s="306">
        <v>35821</v>
      </c>
      <c r="M11" s="306">
        <v>31276.25</v>
      </c>
      <c r="N11" s="306">
        <v>26731.5</v>
      </c>
      <c r="O11" s="116"/>
      <c r="P11" s="58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15" customFormat="1" ht="12.6" customHeight="1" x14ac:dyDescent="0.2">
      <c r="B12" s="116"/>
      <c r="C12" s="159" t="s">
        <v>88</v>
      </c>
      <c r="D12" s="202" t="s">
        <v>14</v>
      </c>
      <c r="E12" s="306">
        <v>57360</v>
      </c>
      <c r="F12" s="306">
        <v>52889.56</v>
      </c>
      <c r="G12" s="306">
        <v>47588.68</v>
      </c>
      <c r="H12" s="306">
        <v>41457.360000000001</v>
      </c>
      <c r="I12" s="306">
        <v>34495.599999999999</v>
      </c>
      <c r="J12" s="306">
        <v>26703.399999999998</v>
      </c>
      <c r="K12" s="306">
        <v>18080.759999999998</v>
      </c>
      <c r="L12" s="306">
        <v>8627.6799999999985</v>
      </c>
      <c r="M12" s="306">
        <v>0</v>
      </c>
      <c r="N12" s="306">
        <v>0</v>
      </c>
      <c r="O12" s="116"/>
      <c r="P12" s="58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5" customFormat="1" ht="12.6" customHeight="1" x14ac:dyDescent="0.2">
      <c r="B13" s="116"/>
      <c r="C13" s="159" t="s">
        <v>89</v>
      </c>
      <c r="D13" s="202" t="s">
        <v>14</v>
      </c>
      <c r="E13" s="306">
        <v>57605</v>
      </c>
      <c r="F13" s="306">
        <v>53435.455000000002</v>
      </c>
      <c r="G13" s="306">
        <v>48491.365000000005</v>
      </c>
      <c r="H13" s="306">
        <v>42772.73</v>
      </c>
      <c r="I13" s="306">
        <v>36279.550000000003</v>
      </c>
      <c r="J13" s="306">
        <v>29011.825000000004</v>
      </c>
      <c r="K13" s="306">
        <v>20969.555000000004</v>
      </c>
      <c r="L13" s="306">
        <v>12152.740000000003</v>
      </c>
      <c r="M13" s="306">
        <v>3335.9250000000029</v>
      </c>
      <c r="N13" s="306">
        <v>0</v>
      </c>
      <c r="O13" s="116"/>
      <c r="P13" s="58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5" customFormat="1" ht="12.6" customHeight="1" x14ac:dyDescent="0.2">
      <c r="B14" s="116"/>
      <c r="C14" s="161" t="s">
        <v>90</v>
      </c>
      <c r="D14" s="202" t="s">
        <v>14</v>
      </c>
      <c r="E14" s="306">
        <v>57745</v>
      </c>
      <c r="F14" s="306">
        <v>53747.395000000004</v>
      </c>
      <c r="G14" s="306">
        <v>49007.185000000005</v>
      </c>
      <c r="H14" s="306">
        <v>43524.37</v>
      </c>
      <c r="I14" s="306">
        <v>37298.950000000004</v>
      </c>
      <c r="J14" s="306">
        <v>30330.925000000003</v>
      </c>
      <c r="K14" s="306">
        <v>22620.295000000006</v>
      </c>
      <c r="L14" s="306">
        <v>14167.060000000007</v>
      </c>
      <c r="M14" s="306">
        <v>5713.825000000008</v>
      </c>
      <c r="N14" s="306">
        <v>0</v>
      </c>
      <c r="O14" s="116"/>
      <c r="P14" s="58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5" customFormat="1" ht="12.6" customHeight="1" x14ac:dyDescent="0.2">
      <c r="B15" s="116"/>
      <c r="C15" s="161" t="s">
        <v>91</v>
      </c>
      <c r="D15" s="202" t="s">
        <v>14</v>
      </c>
      <c r="E15" s="306">
        <v>57430</v>
      </c>
      <c r="F15" s="306">
        <v>53045.53</v>
      </c>
      <c r="G15" s="306">
        <v>47846.59</v>
      </c>
      <c r="H15" s="306">
        <v>41833.179999999993</v>
      </c>
      <c r="I15" s="306">
        <v>35005.299999999996</v>
      </c>
      <c r="J15" s="306">
        <v>27362.949999999997</v>
      </c>
      <c r="K15" s="306">
        <v>18906.129999999997</v>
      </c>
      <c r="L15" s="306">
        <v>9634.84</v>
      </c>
      <c r="M15" s="306">
        <v>363.54999999999563</v>
      </c>
      <c r="N15" s="306">
        <v>0</v>
      </c>
      <c r="O15" s="116"/>
      <c r="P15" s="58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5" customFormat="1" ht="12.6" customHeight="1" x14ac:dyDescent="0.2">
      <c r="B16" s="116"/>
      <c r="C16" s="161" t="s">
        <v>162</v>
      </c>
      <c r="D16" s="202" t="s">
        <v>14</v>
      </c>
      <c r="E16" s="306">
        <v>57605</v>
      </c>
      <c r="F16" s="306">
        <v>53435.455000000002</v>
      </c>
      <c r="G16" s="306">
        <v>48491.365000000005</v>
      </c>
      <c r="H16" s="306">
        <v>42772.73</v>
      </c>
      <c r="I16" s="306">
        <v>36279.550000000003</v>
      </c>
      <c r="J16" s="306">
        <v>29011.825000000004</v>
      </c>
      <c r="K16" s="306">
        <v>20969.555000000004</v>
      </c>
      <c r="L16" s="306">
        <v>12152.74</v>
      </c>
      <c r="M16" s="306">
        <v>3335.9250000000002</v>
      </c>
      <c r="N16" s="306">
        <v>0</v>
      </c>
      <c r="O16" s="116"/>
      <c r="P16" s="58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2:253" s="15" customFormat="1" ht="12.6" customHeight="1" x14ac:dyDescent="0.2">
      <c r="B17" s="116"/>
      <c r="C17" s="161" t="s">
        <v>163</v>
      </c>
      <c r="D17" s="202" t="s">
        <v>14</v>
      </c>
      <c r="E17" s="306">
        <v>57815</v>
      </c>
      <c r="F17" s="306">
        <v>53903.364999999998</v>
      </c>
      <c r="G17" s="306">
        <v>49265.095000000001</v>
      </c>
      <c r="H17" s="306">
        <v>43900.19</v>
      </c>
      <c r="I17" s="306">
        <v>37808.65</v>
      </c>
      <c r="J17" s="306">
        <v>30990.475000000002</v>
      </c>
      <c r="K17" s="306">
        <v>23445.665000000001</v>
      </c>
      <c r="L17" s="306">
        <v>15174.220000000001</v>
      </c>
      <c r="M17" s="306">
        <v>6902.7749999999996</v>
      </c>
      <c r="N17" s="306">
        <v>0</v>
      </c>
      <c r="O17" s="116"/>
      <c r="P17" s="58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2:253" ht="3.75" customHeight="1" x14ac:dyDescent="0.2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2:253" x14ac:dyDescent="0.2"/>
    <row r="20" spans="2:253" x14ac:dyDescent="0.2"/>
    <row r="21" spans="2:253" x14ac:dyDescent="0.2"/>
    <row r="22" spans="2:253" x14ac:dyDescent="0.2"/>
    <row r="23" spans="2:253" x14ac:dyDescent="0.2"/>
    <row r="24" spans="2:253" x14ac:dyDescent="0.2"/>
    <row r="25" spans="2:253" x14ac:dyDescent="0.2"/>
    <row r="26" spans="2:253" x14ac:dyDescent="0.2"/>
    <row r="27" spans="2:253" x14ac:dyDescent="0.2"/>
    <row r="28" spans="2:253" x14ac:dyDescent="0.2"/>
    <row r="29" spans="2:253" x14ac:dyDescent="0.2"/>
    <row r="30" spans="2:253" x14ac:dyDescent="0.2"/>
    <row r="31" spans="2:253" x14ac:dyDescent="0.2"/>
    <row r="32" spans="2:25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</sheetData>
  <pageMargins left="0.25" right="0.25" top="0.75" bottom="0.75" header="0.3" footer="0.3"/>
  <pageSetup paperSize="9" scale="6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9646"/>
    <pageSetUpPr fitToPage="1"/>
  </sheetPr>
  <dimension ref="A1:IV71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0" defaultRowHeight="12.75" zeroHeight="1" x14ac:dyDescent="0.2"/>
  <cols>
    <col min="1" max="1" width="1.7109375" style="16" customWidth="1"/>
    <col min="2" max="2" width="1.5703125" style="16" customWidth="1"/>
    <col min="3" max="3" width="34.7109375" style="16" customWidth="1"/>
    <col min="4" max="4" width="17.42578125" style="16" customWidth="1"/>
    <col min="5" max="6" width="10.140625" style="16" customWidth="1"/>
    <col min="7" max="7" width="14" style="16" customWidth="1"/>
    <col min="8" max="8" width="16.42578125" style="16" customWidth="1"/>
    <col min="9" max="14" width="9.7109375" style="16" customWidth="1"/>
    <col min="15" max="15" width="2.140625" style="16" customWidth="1"/>
    <col min="16" max="16" width="9.7109375" style="16" customWidth="1"/>
    <col min="17" max="19" width="9.7109375" style="16" hidden="1" customWidth="1"/>
    <col min="20" max="20" width="7.7109375" style="16" hidden="1" customWidth="1"/>
    <col min="21" max="21" width="9.140625" style="16" hidden="1" customWidth="1"/>
    <col min="22" max="16384" width="0" style="16" hidden="1"/>
  </cols>
  <sheetData>
    <row r="1" spans="1:256" s="133" customFormat="1" ht="15.75" x14ac:dyDescent="0.25">
      <c r="B1" s="134" t="s">
        <v>92</v>
      </c>
      <c r="C1" s="134"/>
      <c r="D1" s="135"/>
      <c r="E1" s="135"/>
      <c r="F1" s="135"/>
      <c r="G1" s="136"/>
      <c r="H1" s="137"/>
      <c r="I1" s="136"/>
      <c r="J1" s="135"/>
      <c r="K1" s="135"/>
      <c r="L1" s="135"/>
      <c r="M1" s="136"/>
    </row>
    <row r="2" spans="1:256" x14ac:dyDescent="0.2"/>
    <row r="3" spans="1:256" ht="5.25" customHeight="1" x14ac:dyDescent="0.2">
      <c r="A3" s="4"/>
      <c r="B3" s="116"/>
      <c r="C3" s="203"/>
      <c r="D3" s="117"/>
      <c r="E3" s="117"/>
      <c r="F3" s="117"/>
      <c r="G3" s="117"/>
      <c r="H3" s="117"/>
      <c r="I3" s="117"/>
      <c r="J3" s="117"/>
      <c r="K3" s="117"/>
      <c r="L3" s="117"/>
    </row>
    <row r="4" spans="1:256" ht="36.75" customHeight="1" x14ac:dyDescent="0.2">
      <c r="A4" s="4"/>
      <c r="B4" s="204"/>
      <c r="C4" s="117"/>
      <c r="D4" s="423"/>
      <c r="E4" s="424"/>
      <c r="F4" s="425" t="s">
        <v>93</v>
      </c>
      <c r="G4" s="425" t="s">
        <v>173</v>
      </c>
      <c r="H4" s="425" t="s">
        <v>94</v>
      </c>
      <c r="I4" s="427" t="s">
        <v>174</v>
      </c>
      <c r="J4" s="428"/>
      <c r="K4" s="427" t="s">
        <v>172</v>
      </c>
      <c r="L4" s="428"/>
    </row>
    <row r="5" spans="1:256" ht="24" customHeight="1" x14ac:dyDescent="0.2">
      <c r="A5" s="4"/>
      <c r="B5" s="204"/>
      <c r="C5" s="117" t="s">
        <v>9</v>
      </c>
      <c r="D5" s="421" t="s">
        <v>95</v>
      </c>
      <c r="E5" s="422"/>
      <c r="F5" s="426"/>
      <c r="G5" s="426"/>
      <c r="H5" s="426"/>
      <c r="I5" s="205" t="s">
        <v>83</v>
      </c>
      <c r="J5" s="206" t="s">
        <v>27</v>
      </c>
      <c r="K5" s="205" t="s">
        <v>83</v>
      </c>
      <c r="L5" s="206" t="s">
        <v>27</v>
      </c>
    </row>
    <row r="6" spans="1:256" s="15" customFormat="1" ht="12.6" customHeight="1" x14ac:dyDescent="0.2">
      <c r="B6" s="116"/>
      <c r="C6" s="207" t="s">
        <v>96</v>
      </c>
      <c r="D6" s="419" t="s">
        <v>97</v>
      </c>
      <c r="E6" s="420"/>
      <c r="F6" s="208">
        <v>2025</v>
      </c>
      <c r="G6" s="146">
        <v>14500</v>
      </c>
      <c r="H6" s="146">
        <v>8500</v>
      </c>
      <c r="I6" s="209">
        <f>AVERAGE(E32:N32)</f>
        <v>1.7022586447255357</v>
      </c>
      <c r="J6" s="209">
        <f>MIN(E32:N32)</f>
        <v>1.13573823470006</v>
      </c>
      <c r="K6" s="209">
        <f>AVERAGE(E41:N41)</f>
        <v>1.5805969385674945</v>
      </c>
      <c r="L6" s="209">
        <f>MIN(E41:N41)</f>
        <v>0.57957423091843396</v>
      </c>
      <c r="M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15" customFormat="1" ht="12.6" customHeight="1" x14ac:dyDescent="0.2">
      <c r="B7" s="116"/>
      <c r="C7" s="178" t="s">
        <v>86</v>
      </c>
      <c r="D7" s="419" t="s">
        <v>98</v>
      </c>
      <c r="E7" s="420"/>
      <c r="F7" s="208">
        <v>2025</v>
      </c>
      <c r="G7" s="146">
        <v>7960.9983087365654</v>
      </c>
      <c r="H7" s="146">
        <v>4666.7921120179872</v>
      </c>
      <c r="I7" s="209">
        <f>AVERAGE(E33:N33)</f>
        <v>2.9745655641337105</v>
      </c>
      <c r="J7" s="209">
        <f>MIN(E33:N33)</f>
        <v>1.6172999126580665</v>
      </c>
      <c r="K7" s="209">
        <f>AVERAGE(E42:N42)</f>
        <v>2.8114753888508801</v>
      </c>
      <c r="L7" s="209">
        <f>MIN(E42:N42)</f>
        <v>0.78462613834841677</v>
      </c>
      <c r="M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5" customFormat="1" ht="12.6" customHeight="1" x14ac:dyDescent="0.2">
      <c r="B8" s="116"/>
      <c r="C8" s="178" t="s">
        <v>99</v>
      </c>
      <c r="D8" s="419" t="s">
        <v>100</v>
      </c>
      <c r="E8" s="420"/>
      <c r="F8" s="208">
        <v>2025</v>
      </c>
      <c r="G8" s="146">
        <v>20263.210567550101</v>
      </c>
      <c r="H8" s="146">
        <v>16699.64664310954</v>
      </c>
      <c r="I8" s="209">
        <f>AVERAGE(E34:N34)</f>
        <v>1.2598136166985592</v>
      </c>
      <c r="J8" s="209">
        <f>MIN(E34:N34)</f>
        <v>0.72041059024228904</v>
      </c>
      <c r="K8" s="209">
        <f>AVERAGE(E43:N43)</f>
        <v>1.1736155437802218</v>
      </c>
      <c r="L8" s="209">
        <f>MIN(E43:N43)</f>
        <v>0.40973032077463512</v>
      </c>
      <c r="M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5" customFormat="1" ht="12.6" customHeight="1" x14ac:dyDescent="0.2">
      <c r="B9" s="116"/>
      <c r="C9" s="178" t="s">
        <v>101</v>
      </c>
      <c r="D9" s="419" t="s">
        <v>102</v>
      </c>
      <c r="E9" s="420"/>
      <c r="F9" s="208">
        <v>2025</v>
      </c>
      <c r="G9" s="146">
        <v>11136.988754390497</v>
      </c>
      <c r="H9" s="146">
        <v>7089.2859627359203</v>
      </c>
      <c r="I9" s="209">
        <f>AVERAGE(E35:N35)</f>
        <v>1.1598136166985589</v>
      </c>
      <c r="J9" s="209">
        <f>MIN(E35:N35)</f>
        <v>0.62041059024228895</v>
      </c>
      <c r="K9" s="209">
        <f>AVERAGE(E44:N44)</f>
        <v>1.0835242571234598</v>
      </c>
      <c r="L9" s="209">
        <f>MIN(E44:N44)</f>
        <v>0.3626111830537081</v>
      </c>
      <c r="M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3.75" customHeight="1" x14ac:dyDescent="0.2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256" x14ac:dyDescent="0.2"/>
    <row r="12" spans="1:256" x14ac:dyDescent="0.2"/>
    <row r="13" spans="1:256" x14ac:dyDescent="0.2">
      <c r="M13" s="17"/>
    </row>
    <row r="14" spans="1:256" x14ac:dyDescent="0.2">
      <c r="M14" s="17"/>
    </row>
    <row r="15" spans="1:256" x14ac:dyDescent="0.2">
      <c r="M15" s="17"/>
    </row>
    <row r="16" spans="1:256" x14ac:dyDescent="0.2">
      <c r="M16" s="17"/>
    </row>
    <row r="17" spans="2:15" x14ac:dyDescent="0.2">
      <c r="M17" s="17"/>
    </row>
    <row r="18" spans="2:15" x14ac:dyDescent="0.2">
      <c r="M18" s="17"/>
    </row>
    <row r="19" spans="2:15" x14ac:dyDescent="0.2">
      <c r="M19" s="17"/>
    </row>
    <row r="20" spans="2:15" x14ac:dyDescent="0.2">
      <c r="M20" s="17"/>
    </row>
    <row r="21" spans="2:15" x14ac:dyDescent="0.2">
      <c r="M21" s="17"/>
    </row>
    <row r="22" spans="2:15" x14ac:dyDescent="0.2">
      <c r="M22" s="17"/>
    </row>
    <row r="23" spans="2:15" x14ac:dyDescent="0.2">
      <c r="M23" s="17"/>
    </row>
    <row r="24" spans="2:15" x14ac:dyDescent="0.2">
      <c r="M24" s="17"/>
    </row>
    <row r="25" spans="2:15" x14ac:dyDescent="0.2">
      <c r="M25" s="17"/>
    </row>
    <row r="26" spans="2:15" x14ac:dyDescent="0.2">
      <c r="M26" s="17"/>
    </row>
    <row r="27" spans="2:15" x14ac:dyDescent="0.2">
      <c r="M27" s="17"/>
    </row>
    <row r="28" spans="2:15" ht="33" customHeight="1" x14ac:dyDescent="0.2">
      <c r="M28" s="17"/>
    </row>
    <row r="29" spans="2:15" x14ac:dyDescent="0.2">
      <c r="B29" s="138" t="s">
        <v>81</v>
      </c>
      <c r="C29" s="138"/>
      <c r="D29" s="138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138"/>
    </row>
    <row r="30" spans="2:15" ht="12.6" customHeight="1" x14ac:dyDescent="0.2">
      <c r="B30" s="116"/>
      <c r="C30" s="117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2:15" ht="12.6" customHeight="1" x14ac:dyDescent="0.2">
      <c r="B31" s="116"/>
      <c r="C31" s="117" t="s">
        <v>9</v>
      </c>
      <c r="D31" s="118" t="s">
        <v>95</v>
      </c>
      <c r="E31" s="140">
        <v>2018</v>
      </c>
      <c r="F31" s="140">
        <v>2019</v>
      </c>
      <c r="G31" s="140">
        <v>2020</v>
      </c>
      <c r="H31" s="140">
        <v>2021</v>
      </c>
      <c r="I31" s="140">
        <v>2022</v>
      </c>
      <c r="J31" s="140">
        <v>2023</v>
      </c>
      <c r="K31" s="140">
        <v>2024</v>
      </c>
      <c r="L31" s="140">
        <v>2025</v>
      </c>
      <c r="M31" s="140">
        <v>2026</v>
      </c>
      <c r="N31" s="158" t="s">
        <v>273</v>
      </c>
      <c r="O31" s="116"/>
    </row>
    <row r="32" spans="2:15" ht="12.6" customHeight="1" x14ac:dyDescent="0.2">
      <c r="B32" s="116"/>
      <c r="C32" s="207" t="str">
        <f t="shared" ref="C32:D35" si="0">C6</f>
        <v xml:space="preserve">Базовый </v>
      </c>
      <c r="D32" s="141" t="str">
        <f t="shared" si="0"/>
        <v>Базовый</v>
      </c>
      <c r="E32" s="210">
        <v>1.13573823470006</v>
      </c>
      <c r="F32" s="210">
        <v>1.23001875448376</v>
      </c>
      <c r="G32" s="210">
        <v>1.2276745263320901</v>
      </c>
      <c r="H32" s="210">
        <v>1.2093317487421169</v>
      </c>
      <c r="I32" s="210">
        <v>1.4275404571982979</v>
      </c>
      <c r="J32" s="210">
        <v>1.7359048634854812</v>
      </c>
      <c r="K32" s="210">
        <v>2.0689094260540402</v>
      </c>
      <c r="L32" s="210">
        <v>2.4351295742711132</v>
      </c>
      <c r="M32" s="210">
        <v>2.8500802172628612</v>
      </c>
      <c r="N32" s="210" t="s">
        <v>342</v>
      </c>
      <c r="O32" s="116"/>
    </row>
    <row r="33" spans="2:15" ht="12.6" customHeight="1" x14ac:dyDescent="0.2">
      <c r="B33" s="116"/>
      <c r="C33" s="178" t="str">
        <f t="shared" si="0"/>
        <v>Цена + 5%</v>
      </c>
      <c r="D33" s="141" t="str">
        <f t="shared" si="0"/>
        <v>Оптимистичный</v>
      </c>
      <c r="E33" s="210">
        <v>1.9466975292491</v>
      </c>
      <c r="F33" s="210">
        <v>1.665196300907563</v>
      </c>
      <c r="G33" s="210">
        <v>1.6179640128855706</v>
      </c>
      <c r="H33" s="210">
        <v>1.6172999126580665</v>
      </c>
      <c r="I33" s="210">
        <v>1.8697871151377667</v>
      </c>
      <c r="J33" s="210">
        <v>3.7345047413388821</v>
      </c>
      <c r="K33" s="210">
        <v>4.65177517721445</v>
      </c>
      <c r="L33" s="210">
        <v>4.7880006677867009</v>
      </c>
      <c r="M33" s="210">
        <v>4.8798646200252955</v>
      </c>
      <c r="N33" s="210" t="s">
        <v>342</v>
      </c>
      <c r="O33" s="116"/>
    </row>
    <row r="34" spans="2:15" ht="12.6" customHeight="1" x14ac:dyDescent="0.2">
      <c r="B34" s="116"/>
      <c r="C34" s="178" t="str">
        <f t="shared" si="0"/>
        <v>Объемы - 10% и ставка по долгу + 2%</v>
      </c>
      <c r="D34" s="141" t="str">
        <f t="shared" si="0"/>
        <v>Пессимистичный</v>
      </c>
      <c r="E34" s="210">
        <v>0.72041059024228904</v>
      </c>
      <c r="F34" s="210">
        <v>0.86956243384874521</v>
      </c>
      <c r="G34" s="210">
        <v>0.87596773830565067</v>
      </c>
      <c r="H34" s="210">
        <v>0.84269705763452596</v>
      </c>
      <c r="I34" s="210">
        <v>1.014153404867006</v>
      </c>
      <c r="J34" s="210">
        <v>1.2728676997998936</v>
      </c>
      <c r="K34" s="210">
        <v>1.5659373046727247</v>
      </c>
      <c r="L34" s="210">
        <v>1.90572835856856</v>
      </c>
      <c r="M34" s="210">
        <v>2.2709979623476371</v>
      </c>
      <c r="N34" s="210" t="s">
        <v>342</v>
      </c>
      <c r="O34" s="116"/>
    </row>
    <row r="35" spans="2:15" ht="12.6" customHeight="1" x14ac:dyDescent="0.2">
      <c r="B35" s="116"/>
      <c r="C35" s="178" t="str">
        <f t="shared" si="0"/>
        <v>Объемы -10% и себестоимость + 10%</v>
      </c>
      <c r="D35" s="141" t="str">
        <f t="shared" si="0"/>
        <v>Пессимистичный -</v>
      </c>
      <c r="E35" s="210">
        <v>0.62041059024228895</v>
      </c>
      <c r="F35" s="210">
        <v>0.76956243384874523</v>
      </c>
      <c r="G35" s="210">
        <v>0.77596773830565069</v>
      </c>
      <c r="H35" s="210">
        <v>0.74269705763452598</v>
      </c>
      <c r="I35" s="210">
        <v>0.91415340486700603</v>
      </c>
      <c r="J35" s="210">
        <v>1.1728676997998899</v>
      </c>
      <c r="K35" s="210">
        <v>1.4659373046727247</v>
      </c>
      <c r="L35" s="210">
        <v>1.80572835856856</v>
      </c>
      <c r="M35" s="210">
        <v>2.170997962347637</v>
      </c>
      <c r="N35" s="210" t="s">
        <v>342</v>
      </c>
      <c r="O35" s="116"/>
    </row>
    <row r="36" spans="2:15" ht="3.75" customHeight="1" x14ac:dyDescent="0.2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2:15" x14ac:dyDescent="0.2"/>
    <row r="38" spans="2:15" x14ac:dyDescent="0.2">
      <c r="B38" s="138" t="s">
        <v>103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2:15" ht="12.6" customHeight="1" x14ac:dyDescent="0.2">
      <c r="B39" s="116"/>
      <c r="C39" s="117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 spans="2:15" ht="12.6" customHeight="1" x14ac:dyDescent="0.2">
      <c r="B40" s="116"/>
      <c r="C40" s="117" t="s">
        <v>9</v>
      </c>
      <c r="D40" s="118" t="s">
        <v>95</v>
      </c>
      <c r="E40" s="140">
        <v>2018</v>
      </c>
      <c r="F40" s="140">
        <v>2019</v>
      </c>
      <c r="G40" s="140">
        <v>2020</v>
      </c>
      <c r="H40" s="140">
        <v>2021</v>
      </c>
      <c r="I40" s="140">
        <v>2022</v>
      </c>
      <c r="J40" s="140">
        <v>2023</v>
      </c>
      <c r="K40" s="140">
        <v>2024</v>
      </c>
      <c r="L40" s="140">
        <v>2025</v>
      </c>
      <c r="M40" s="140">
        <v>2026</v>
      </c>
      <c r="N40" s="158" t="s">
        <v>273</v>
      </c>
      <c r="O40" s="116"/>
    </row>
    <row r="41" spans="2:15" ht="12.6" customHeight="1" x14ac:dyDescent="0.2">
      <c r="B41" s="116"/>
      <c r="C41" s="207" t="str">
        <f t="shared" ref="C41:D44" si="1">C6</f>
        <v xml:space="preserve">Базовый </v>
      </c>
      <c r="D41" s="141" t="str">
        <f t="shared" si="1"/>
        <v>Базовый</v>
      </c>
      <c r="E41" s="210">
        <v>1.13573823470006</v>
      </c>
      <c r="F41" s="210">
        <v>0.57957423091843396</v>
      </c>
      <c r="G41" s="210">
        <v>0.85601846304732199</v>
      </c>
      <c r="H41" s="210">
        <v>1.1364769801698427</v>
      </c>
      <c r="I41" s="210">
        <v>1.4275404571982979</v>
      </c>
      <c r="J41" s="210">
        <v>1.7359048634854812</v>
      </c>
      <c r="K41" s="210">
        <v>2.0689094260540402</v>
      </c>
      <c r="L41" s="210">
        <v>2.4351295742711132</v>
      </c>
      <c r="M41" s="210">
        <v>2.8500802172628599</v>
      </c>
      <c r="N41" s="210" t="s">
        <v>342</v>
      </c>
      <c r="O41" s="116"/>
    </row>
    <row r="42" spans="2:15" ht="12.6" customHeight="1" x14ac:dyDescent="0.2">
      <c r="B42" s="116"/>
      <c r="C42" s="178" t="str">
        <f t="shared" si="1"/>
        <v>Цена + 5%</v>
      </c>
      <c r="D42" s="141" t="str">
        <f t="shared" si="1"/>
        <v>Оптимистичный</v>
      </c>
      <c r="E42" s="210">
        <v>1.9466975292491</v>
      </c>
      <c r="F42" s="210">
        <v>0.78462613834841677</v>
      </c>
      <c r="G42" s="210">
        <v>1.12815492858205</v>
      </c>
      <c r="H42" s="210">
        <v>1.5198675819752601</v>
      </c>
      <c r="I42" s="210">
        <v>1.8697871151377701</v>
      </c>
      <c r="J42" s="210">
        <v>3.7345047413388817</v>
      </c>
      <c r="K42" s="210">
        <v>4.65177517721445</v>
      </c>
      <c r="L42" s="210">
        <v>4.7880006677867009</v>
      </c>
      <c r="M42" s="210">
        <v>4.8798646200252929</v>
      </c>
      <c r="N42" s="210" t="s">
        <v>342</v>
      </c>
      <c r="O42" s="116"/>
    </row>
    <row r="43" spans="2:15" ht="12.6" customHeight="1" x14ac:dyDescent="0.2">
      <c r="B43" s="116"/>
      <c r="C43" s="178" t="str">
        <f t="shared" si="1"/>
        <v>Объемы - 10% и ставка по долгу + 2%</v>
      </c>
      <c r="D43" s="141" t="str">
        <f t="shared" si="1"/>
        <v>Пессимистичный</v>
      </c>
      <c r="E43" s="210">
        <v>0.72041059024228904</v>
      </c>
      <c r="F43" s="210">
        <v>0.40973032077463512</v>
      </c>
      <c r="G43" s="210">
        <v>0.610784488022037</v>
      </c>
      <c r="H43" s="210">
        <v>0.79192976472721699</v>
      </c>
      <c r="I43" s="210">
        <v>1.014153404867006</v>
      </c>
      <c r="J43" s="210">
        <v>1.2728676997998936</v>
      </c>
      <c r="K43" s="210">
        <v>1.5659373046727247</v>
      </c>
      <c r="L43" s="210">
        <v>1.90572835856856</v>
      </c>
      <c r="M43" s="210">
        <v>2.2709979623476362</v>
      </c>
      <c r="N43" s="210" t="s">
        <v>342</v>
      </c>
      <c r="O43" s="116"/>
    </row>
    <row r="44" spans="2:15" ht="12.6" customHeight="1" x14ac:dyDescent="0.2">
      <c r="B44" s="116"/>
      <c r="C44" s="178" t="str">
        <f t="shared" si="1"/>
        <v>Объемы -10% и себестоимость + 10%</v>
      </c>
      <c r="D44" s="141" t="str">
        <f t="shared" si="1"/>
        <v>Пессимистичный -</v>
      </c>
      <c r="E44" s="210">
        <v>0.62041059024228895</v>
      </c>
      <c r="F44" s="210">
        <v>0.3626111830537081</v>
      </c>
      <c r="G44" s="210">
        <v>0.54105766346986151</v>
      </c>
      <c r="H44" s="210">
        <v>0.69795414708946357</v>
      </c>
      <c r="I44" s="210">
        <v>0.91415340486700603</v>
      </c>
      <c r="J44" s="210">
        <v>1.1728676997998899</v>
      </c>
      <c r="K44" s="210">
        <v>1.4659373046727247</v>
      </c>
      <c r="L44" s="210">
        <v>1.80572835856856</v>
      </c>
      <c r="M44" s="210">
        <v>2.1709979623476361</v>
      </c>
      <c r="N44" s="210" t="s">
        <v>342</v>
      </c>
      <c r="O44" s="116"/>
    </row>
    <row r="45" spans="2:15" ht="3.75" customHeight="1" x14ac:dyDescent="0.2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2:15" x14ac:dyDescent="0.2"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2:15" x14ac:dyDescent="0.2">
      <c r="E47" s="115"/>
      <c r="F47" s="115"/>
      <c r="G47" s="115"/>
      <c r="H47" s="115"/>
      <c r="I47" s="115"/>
      <c r="J47" s="115"/>
      <c r="K47" s="115"/>
      <c r="L47" s="115"/>
      <c r="M47" s="115"/>
      <c r="N47" s="115"/>
    </row>
    <row r="48" spans="2:15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spans="5:14" x14ac:dyDescent="0.2"/>
    <row r="66" spans="5:14" x14ac:dyDescent="0.2"/>
    <row r="67" spans="5:14" x14ac:dyDescent="0.2"/>
    <row r="68" spans="5:14" hidden="1" x14ac:dyDescent="0.2"/>
    <row r="69" spans="5:14" hidden="1" x14ac:dyDescent="0.2"/>
    <row r="70" spans="5:14" hidden="1" x14ac:dyDescent="0.2"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5:14" hidden="1" x14ac:dyDescent="0.2">
      <c r="E71" s="114"/>
      <c r="F71" s="114"/>
      <c r="G71" s="114"/>
      <c r="H71" s="114"/>
      <c r="I71" s="114"/>
      <c r="J71" s="114"/>
      <c r="K71" s="114"/>
      <c r="L71" s="114"/>
      <c r="M71" s="114"/>
      <c r="N71" s="114"/>
    </row>
  </sheetData>
  <mergeCells count="11">
    <mergeCell ref="F4:F5"/>
    <mergeCell ref="G4:G5"/>
    <mergeCell ref="H4:H5"/>
    <mergeCell ref="I4:J4"/>
    <mergeCell ref="K4:L4"/>
    <mergeCell ref="D9:E9"/>
    <mergeCell ref="D5:E5"/>
    <mergeCell ref="D4:E4"/>
    <mergeCell ref="D6:E6"/>
    <mergeCell ref="D7:E7"/>
    <mergeCell ref="D8:E8"/>
  </mergeCells>
  <pageMargins left="0.25" right="0.25" top="0.75" bottom="0.75" header="0.3" footer="0.3"/>
  <pageSetup paperSize="9" scale="5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BBB59"/>
    <pageSetUpPr fitToPage="1"/>
  </sheetPr>
  <dimension ref="A1:BI354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5" customHeight="1" zeroHeight="1" x14ac:dyDescent="0.3"/>
  <cols>
    <col min="1" max="1" width="1.85546875" style="55" customWidth="1"/>
    <col min="2" max="2" width="37" style="55" customWidth="1"/>
    <col min="3" max="6" width="10.28515625" style="55" bestFit="1" customWidth="1"/>
    <col min="7" max="18" width="11" style="55" bestFit="1" customWidth="1"/>
    <col min="19" max="19" width="2.42578125" style="20" customWidth="1"/>
    <col min="20" max="20" width="12.42578125" style="20" hidden="1" customWidth="1"/>
    <col min="21" max="21" width="11.5703125" style="20" hidden="1" customWidth="1"/>
    <col min="22" max="22" width="11.42578125" style="20" hidden="1" customWidth="1"/>
    <col min="23" max="23" width="11.85546875" style="20" hidden="1" customWidth="1"/>
    <col min="24" max="24" width="12.42578125" style="20" hidden="1" customWidth="1"/>
    <col min="25" max="25" width="11.5703125" style="20" hidden="1" customWidth="1"/>
    <col min="26" max="26" width="11.42578125" style="20" hidden="1" customWidth="1"/>
    <col min="27" max="27" width="11.85546875" style="20" hidden="1" customWidth="1"/>
    <col min="28" max="28" width="12.42578125" style="20" hidden="1" customWidth="1"/>
    <col min="29" max="29" width="11.5703125" style="20" hidden="1" customWidth="1"/>
    <col min="30" max="30" width="11.42578125" style="20" hidden="1" customWidth="1"/>
    <col min="31" max="31" width="11.85546875" style="20" hidden="1" customWidth="1"/>
    <col min="32" max="32" width="12.42578125" style="20" hidden="1" customWidth="1"/>
    <col min="33" max="33" width="11.5703125" style="20" hidden="1" customWidth="1"/>
    <col min="34" max="34" width="11.42578125" style="20" hidden="1" customWidth="1"/>
    <col min="35" max="35" width="11.85546875" style="20" hidden="1" customWidth="1"/>
    <col min="36" max="36" width="12.42578125" style="20" hidden="1" customWidth="1"/>
    <col min="37" max="37" width="11.5703125" style="20" hidden="1" customWidth="1"/>
    <col min="38" max="38" width="11.42578125" style="20" hidden="1" customWidth="1"/>
    <col min="39" max="39" width="11.85546875" style="20" hidden="1" customWidth="1"/>
    <col min="40" max="40" width="12.42578125" style="20" hidden="1" customWidth="1"/>
    <col min="41" max="41" width="11.5703125" style="20" hidden="1" customWidth="1"/>
    <col min="42" max="42" width="11.42578125" style="20" hidden="1" customWidth="1"/>
    <col min="43" max="43" width="11.85546875" style="20" hidden="1" customWidth="1"/>
    <col min="44" max="44" width="12.42578125" style="20" hidden="1" customWidth="1"/>
    <col min="45" max="45" width="11.5703125" style="20" hidden="1" customWidth="1"/>
    <col min="46" max="46" width="11.42578125" style="20" hidden="1" customWidth="1"/>
    <col min="47" max="47" width="9.140625" style="20" hidden="1" customWidth="1"/>
    <col min="48" max="60" width="12.140625" style="20" hidden="1" customWidth="1"/>
    <col min="61" max="16384" width="9.140625" style="20" hidden="1"/>
  </cols>
  <sheetData>
    <row r="1" spans="1:21" s="133" customFormat="1" ht="15.75" x14ac:dyDescent="0.25">
      <c r="B1" s="134" t="s">
        <v>104</v>
      </c>
      <c r="C1" s="134"/>
      <c r="D1" s="135"/>
      <c r="E1" s="135"/>
      <c r="F1" s="135"/>
      <c r="G1" s="136"/>
      <c r="H1" s="137"/>
      <c r="I1" s="136"/>
      <c r="J1" s="135"/>
      <c r="K1" s="135"/>
      <c r="L1" s="135"/>
      <c r="M1" s="136"/>
    </row>
    <row r="2" spans="1:21" ht="15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21" s="370" customFormat="1" ht="15" customHeight="1" x14ac:dyDescent="0.3">
      <c r="B3" s="370" t="s">
        <v>105</v>
      </c>
      <c r="S3" s="371"/>
    </row>
    <row r="4" spans="1:21" s="25" customFormat="1" ht="15" customHeight="1" x14ac:dyDescent="0.3">
      <c r="A4" s="22"/>
      <c r="B4" s="212" t="s">
        <v>106</v>
      </c>
      <c r="C4" s="213">
        <v>50</v>
      </c>
      <c r="D4" s="214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21" s="25" customFormat="1" ht="15" customHeight="1" x14ac:dyDescent="0.3">
      <c r="A5" s="22"/>
      <c r="B5" s="212" t="s">
        <v>107</v>
      </c>
      <c r="C5" s="129">
        <v>0.02</v>
      </c>
      <c r="D5" s="21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28"/>
      <c r="T5" s="28"/>
      <c r="U5" s="28"/>
    </row>
    <row r="6" spans="1:21" s="25" customFormat="1" ht="15" customHeight="1" x14ac:dyDescent="0.3">
      <c r="A6" s="22"/>
      <c r="B6" s="212" t="s">
        <v>108</v>
      </c>
      <c r="C6" s="213">
        <v>1000</v>
      </c>
      <c r="D6" s="21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21" s="25" customFormat="1" ht="15" customHeight="1" x14ac:dyDescent="0.3">
      <c r="A7" s="22"/>
      <c r="B7" s="212" t="s">
        <v>109</v>
      </c>
      <c r="C7" s="212"/>
      <c r="D7" s="21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spans="1:21" s="25" customFormat="1" ht="15" customHeight="1" x14ac:dyDescent="0.3">
      <c r="A8" s="22"/>
      <c r="B8" s="216" t="s">
        <v>110</v>
      </c>
      <c r="C8" s="217">
        <v>43008</v>
      </c>
      <c r="D8" s="129">
        <v>0.5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21" s="25" customFormat="1" ht="15" customHeight="1" x14ac:dyDescent="0.3">
      <c r="A9" s="22"/>
      <c r="B9" s="216" t="s">
        <v>110</v>
      </c>
      <c r="C9" s="217">
        <v>43100</v>
      </c>
      <c r="D9" s="129">
        <v>0.75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1:21" s="25" customFormat="1" ht="15" customHeight="1" x14ac:dyDescent="0.3">
      <c r="A10" s="22"/>
      <c r="B10" s="216"/>
      <c r="C10" s="218" t="s">
        <v>111</v>
      </c>
      <c r="D10" s="129">
        <v>0.9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21" ht="15" customHeight="1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1:21" ht="15" customHeight="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</row>
    <row r="13" spans="1:21" s="21" customFormat="1" ht="15" customHeight="1" x14ac:dyDescent="0.3">
      <c r="A13" s="111"/>
      <c r="B13" s="111" t="s">
        <v>112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2"/>
    </row>
    <row r="14" spans="1:21" s="25" customFormat="1" ht="15" customHeight="1" x14ac:dyDescent="0.3">
      <c r="A14" s="22"/>
      <c r="B14" s="219" t="s">
        <v>113</v>
      </c>
      <c r="C14" s="220">
        <v>1</v>
      </c>
      <c r="D14" s="220">
        <v>2</v>
      </c>
      <c r="E14" s="220">
        <v>3</v>
      </c>
      <c r="F14" s="220">
        <v>4</v>
      </c>
      <c r="G14" s="220">
        <v>5</v>
      </c>
      <c r="H14" s="220">
        <v>6</v>
      </c>
      <c r="I14" s="220">
        <v>7</v>
      </c>
      <c r="J14" s="220">
        <v>8</v>
      </c>
      <c r="K14" s="220">
        <v>9</v>
      </c>
      <c r="L14" s="220">
        <v>10</v>
      </c>
      <c r="M14" s="220">
        <v>11</v>
      </c>
      <c r="N14" s="220">
        <v>12</v>
      </c>
      <c r="O14" s="220">
        <v>13</v>
      </c>
      <c r="P14" s="220">
        <v>14</v>
      </c>
      <c r="Q14" s="220">
        <v>15</v>
      </c>
      <c r="R14" s="221">
        <v>16</v>
      </c>
    </row>
    <row r="15" spans="1:21" s="25" customFormat="1" ht="15" customHeight="1" x14ac:dyDescent="0.3">
      <c r="A15" s="22"/>
      <c r="B15" s="222" t="s">
        <v>114</v>
      </c>
      <c r="C15" s="223">
        <v>42825</v>
      </c>
      <c r="D15" s="223">
        <f t="shared" ref="D15:R15" si="0">C15+91.5</f>
        <v>42916.5</v>
      </c>
      <c r="E15" s="223">
        <f t="shared" si="0"/>
        <v>43008</v>
      </c>
      <c r="F15" s="223">
        <f t="shared" si="0"/>
        <v>43099.5</v>
      </c>
      <c r="G15" s="223">
        <f t="shared" si="0"/>
        <v>43191</v>
      </c>
      <c r="H15" s="223">
        <f t="shared" si="0"/>
        <v>43282.5</v>
      </c>
      <c r="I15" s="223">
        <f t="shared" si="0"/>
        <v>43374</v>
      </c>
      <c r="J15" s="223">
        <f t="shared" si="0"/>
        <v>43465.5</v>
      </c>
      <c r="K15" s="223">
        <f t="shared" si="0"/>
        <v>43557</v>
      </c>
      <c r="L15" s="223">
        <f t="shared" si="0"/>
        <v>43648.5</v>
      </c>
      <c r="M15" s="223">
        <f t="shared" si="0"/>
        <v>43740</v>
      </c>
      <c r="N15" s="223">
        <f t="shared" si="0"/>
        <v>43831.5</v>
      </c>
      <c r="O15" s="223">
        <f t="shared" si="0"/>
        <v>43923</v>
      </c>
      <c r="P15" s="223">
        <f t="shared" si="0"/>
        <v>44014.5</v>
      </c>
      <c r="Q15" s="223">
        <f t="shared" si="0"/>
        <v>44106</v>
      </c>
      <c r="R15" s="224">
        <f t="shared" si="0"/>
        <v>44197.5</v>
      </c>
    </row>
    <row r="16" spans="1:21" s="30" customFormat="1" ht="15" customHeight="1" x14ac:dyDescent="0.3">
      <c r="A16" s="29"/>
      <c r="B16" s="225" t="s">
        <v>115</v>
      </c>
      <c r="C16" s="226">
        <f>IF(C15&lt;=$C$8,$D$8,IF(C15&lt;=$C$9,$D$9,$D$10))*$C$6/4*$C$4*(1+$C$5*C14/4)</f>
        <v>6281.2499999999991</v>
      </c>
      <c r="D16" s="226">
        <f>IF(D15&lt;=$C$8,$D$8,IF(D15&lt;=$C$9,$D$9,$D$10))*$C$6/4*$C$4*(1+$C$5*D14/4)</f>
        <v>6312.5</v>
      </c>
      <c r="E16" s="226">
        <f t="shared" ref="E16:R16" si="1">IF(E15&lt;=$C$8,$D$8,IF(E15&lt;=$C$9,$D$9,$D$10))*$C$6/4*$C$4*(1+$C$5*E14/4)</f>
        <v>6343.7499999999991</v>
      </c>
      <c r="F16" s="226">
        <f t="shared" si="1"/>
        <v>9562.5</v>
      </c>
      <c r="G16" s="226">
        <f t="shared" si="1"/>
        <v>11531.249999999998</v>
      </c>
      <c r="H16" s="226">
        <f t="shared" si="1"/>
        <v>11587.5</v>
      </c>
      <c r="I16" s="226">
        <f t="shared" si="1"/>
        <v>11643.75</v>
      </c>
      <c r="J16" s="226">
        <f t="shared" si="1"/>
        <v>11700</v>
      </c>
      <c r="K16" s="226">
        <f t="shared" si="1"/>
        <v>11756.25</v>
      </c>
      <c r="L16" s="226">
        <f t="shared" si="1"/>
        <v>11812.5</v>
      </c>
      <c r="M16" s="226">
        <f t="shared" si="1"/>
        <v>11868.75</v>
      </c>
      <c r="N16" s="226">
        <f t="shared" si="1"/>
        <v>11925</v>
      </c>
      <c r="O16" s="226">
        <f t="shared" si="1"/>
        <v>11981.25</v>
      </c>
      <c r="P16" s="226">
        <f t="shared" si="1"/>
        <v>12037.5</v>
      </c>
      <c r="Q16" s="226">
        <f t="shared" si="1"/>
        <v>12093.75</v>
      </c>
      <c r="R16" s="227">
        <f t="shared" si="1"/>
        <v>12150</v>
      </c>
    </row>
    <row r="17" spans="1:61" s="30" customFormat="1" ht="15" customHeight="1" x14ac:dyDescent="0.3">
      <c r="A17" s="3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1:61" s="30" customFormat="1" ht="15" customHeight="1" x14ac:dyDescent="0.3">
      <c r="A18" s="31"/>
      <c r="B18" s="3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1:61" ht="15" customHeight="1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</row>
    <row r="20" spans="1:61" ht="15" customHeigh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</row>
    <row r="21" spans="1:61" s="21" customFormat="1" ht="15" customHeight="1" x14ac:dyDescent="0.3">
      <c r="A21" s="37"/>
      <c r="B21" s="37" t="s">
        <v>116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1:61" s="42" customFormat="1" ht="15" customHeight="1" x14ac:dyDescent="0.3">
      <c r="A22" s="39"/>
      <c r="B22" s="219" t="s">
        <v>113</v>
      </c>
      <c r="C22" s="228">
        <v>1</v>
      </c>
      <c r="D22" s="228">
        <f>C22+1</f>
        <v>2</v>
      </c>
      <c r="E22" s="228">
        <f t="shared" ref="E22:R22" si="2">D22+1</f>
        <v>3</v>
      </c>
      <c r="F22" s="228">
        <f t="shared" si="2"/>
        <v>4</v>
      </c>
      <c r="G22" s="228">
        <f t="shared" si="2"/>
        <v>5</v>
      </c>
      <c r="H22" s="228">
        <f t="shared" si="2"/>
        <v>6</v>
      </c>
      <c r="I22" s="228">
        <f t="shared" si="2"/>
        <v>7</v>
      </c>
      <c r="J22" s="228">
        <f t="shared" si="2"/>
        <v>8</v>
      </c>
      <c r="K22" s="228">
        <f t="shared" si="2"/>
        <v>9</v>
      </c>
      <c r="L22" s="228">
        <f t="shared" si="2"/>
        <v>10</v>
      </c>
      <c r="M22" s="228">
        <f t="shared" si="2"/>
        <v>11</v>
      </c>
      <c r="N22" s="228">
        <f t="shared" si="2"/>
        <v>12</v>
      </c>
      <c r="O22" s="228">
        <f t="shared" si="2"/>
        <v>13</v>
      </c>
      <c r="P22" s="228">
        <f t="shared" si="2"/>
        <v>14</v>
      </c>
      <c r="Q22" s="228">
        <f t="shared" si="2"/>
        <v>15</v>
      </c>
      <c r="R22" s="229">
        <f t="shared" si="2"/>
        <v>16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1"/>
    </row>
    <row r="23" spans="1:61" s="42" customFormat="1" ht="15" customHeight="1" x14ac:dyDescent="0.3">
      <c r="A23" s="39"/>
      <c r="B23" s="219" t="s">
        <v>117</v>
      </c>
      <c r="C23" s="218">
        <v>42736</v>
      </c>
      <c r="D23" s="218">
        <f>C24+1</f>
        <v>42826</v>
      </c>
      <c r="E23" s="218">
        <f t="shared" ref="E23:R23" si="3">D24+1</f>
        <v>42917</v>
      </c>
      <c r="F23" s="218">
        <f t="shared" si="3"/>
        <v>43009</v>
      </c>
      <c r="G23" s="218">
        <f t="shared" si="3"/>
        <v>43101</v>
      </c>
      <c r="H23" s="218">
        <f t="shared" si="3"/>
        <v>43191</v>
      </c>
      <c r="I23" s="218">
        <f t="shared" si="3"/>
        <v>43282</v>
      </c>
      <c r="J23" s="218">
        <f t="shared" si="3"/>
        <v>43374</v>
      </c>
      <c r="K23" s="218">
        <f t="shared" si="3"/>
        <v>43466</v>
      </c>
      <c r="L23" s="218">
        <f t="shared" si="3"/>
        <v>43556</v>
      </c>
      <c r="M23" s="218">
        <f t="shared" si="3"/>
        <v>43647</v>
      </c>
      <c r="N23" s="218">
        <f t="shared" si="3"/>
        <v>43739</v>
      </c>
      <c r="O23" s="218">
        <f t="shared" si="3"/>
        <v>43831</v>
      </c>
      <c r="P23" s="218">
        <f t="shared" si="3"/>
        <v>43922</v>
      </c>
      <c r="Q23" s="218">
        <f t="shared" si="3"/>
        <v>44013</v>
      </c>
      <c r="R23" s="230">
        <f t="shared" si="3"/>
        <v>44105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1"/>
    </row>
    <row r="24" spans="1:61" s="42" customFormat="1" ht="15" customHeight="1" x14ac:dyDescent="0.3">
      <c r="A24" s="39"/>
      <c r="B24" s="219" t="s">
        <v>114</v>
      </c>
      <c r="C24" s="218">
        <f>DATE(YEAR(C23),MONTH(C23)+3,DAY(C23)-1)</f>
        <v>42825</v>
      </c>
      <c r="D24" s="218">
        <f>DATE(YEAR(D23),MONTH(D23)+3,DAY(D23)-1)</f>
        <v>42916</v>
      </c>
      <c r="E24" s="218">
        <f t="shared" ref="E24:R24" si="4">DATE(YEAR(E23),MONTH(E23)+3,DAY(E23)-1)</f>
        <v>43008</v>
      </c>
      <c r="F24" s="218">
        <f t="shared" si="4"/>
        <v>43100</v>
      </c>
      <c r="G24" s="218">
        <f t="shared" si="4"/>
        <v>43190</v>
      </c>
      <c r="H24" s="218">
        <f t="shared" si="4"/>
        <v>43281</v>
      </c>
      <c r="I24" s="218">
        <f t="shared" si="4"/>
        <v>43373</v>
      </c>
      <c r="J24" s="218">
        <f t="shared" si="4"/>
        <v>43465</v>
      </c>
      <c r="K24" s="218">
        <f t="shared" si="4"/>
        <v>43555</v>
      </c>
      <c r="L24" s="218">
        <f t="shared" si="4"/>
        <v>43646</v>
      </c>
      <c r="M24" s="218">
        <f t="shared" si="4"/>
        <v>43738</v>
      </c>
      <c r="N24" s="218">
        <f t="shared" si="4"/>
        <v>43830</v>
      </c>
      <c r="O24" s="218">
        <f t="shared" si="4"/>
        <v>43921</v>
      </c>
      <c r="P24" s="218">
        <f t="shared" si="4"/>
        <v>44012</v>
      </c>
      <c r="Q24" s="218">
        <f t="shared" si="4"/>
        <v>44104</v>
      </c>
      <c r="R24" s="230">
        <f t="shared" si="4"/>
        <v>44196</v>
      </c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1"/>
    </row>
    <row r="25" spans="1:61" s="42" customFormat="1" ht="15" customHeight="1" x14ac:dyDescent="0.3">
      <c r="A25" s="39"/>
      <c r="B25" s="219" t="s">
        <v>118</v>
      </c>
      <c r="C25" s="231">
        <f>(1+DATE(YEAR(C23),12,31)-DATE(YEAR(C23),1,1))</f>
        <v>365</v>
      </c>
      <c r="D25" s="231">
        <f>(1+DATE(YEAR(D23),12,31)-DATE(YEAR(D23),1,1))</f>
        <v>365</v>
      </c>
      <c r="E25" s="231">
        <f t="shared" ref="E25:R25" si="5">(1+DATE(YEAR(E23),12,31)-DATE(YEAR(E23),1,1))</f>
        <v>365</v>
      </c>
      <c r="F25" s="231">
        <f t="shared" si="5"/>
        <v>365</v>
      </c>
      <c r="G25" s="231">
        <f t="shared" si="5"/>
        <v>365</v>
      </c>
      <c r="H25" s="231">
        <f t="shared" si="5"/>
        <v>365</v>
      </c>
      <c r="I25" s="231">
        <f t="shared" si="5"/>
        <v>365</v>
      </c>
      <c r="J25" s="231">
        <f t="shared" si="5"/>
        <v>365</v>
      </c>
      <c r="K25" s="231">
        <f t="shared" si="5"/>
        <v>365</v>
      </c>
      <c r="L25" s="231">
        <f t="shared" si="5"/>
        <v>365</v>
      </c>
      <c r="M25" s="231">
        <f t="shared" si="5"/>
        <v>365</v>
      </c>
      <c r="N25" s="231">
        <f t="shared" si="5"/>
        <v>365</v>
      </c>
      <c r="O25" s="231">
        <f t="shared" si="5"/>
        <v>366</v>
      </c>
      <c r="P25" s="231">
        <f t="shared" si="5"/>
        <v>366</v>
      </c>
      <c r="Q25" s="231">
        <f t="shared" si="5"/>
        <v>366</v>
      </c>
      <c r="R25" s="232">
        <f t="shared" si="5"/>
        <v>366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1"/>
    </row>
    <row r="26" spans="1:61" s="42" customFormat="1" ht="15" customHeight="1" x14ac:dyDescent="0.3">
      <c r="A26" s="39"/>
      <c r="B26" s="233" t="s">
        <v>119</v>
      </c>
      <c r="C26" s="233">
        <f>C24-C23+1</f>
        <v>90</v>
      </c>
      <c r="D26" s="233">
        <f>D24-D23+1</f>
        <v>91</v>
      </c>
      <c r="E26" s="233">
        <f t="shared" ref="E26:R26" si="6">E24-E23+1</f>
        <v>92</v>
      </c>
      <c r="F26" s="233">
        <f t="shared" si="6"/>
        <v>92</v>
      </c>
      <c r="G26" s="233">
        <f t="shared" si="6"/>
        <v>90</v>
      </c>
      <c r="H26" s="233">
        <f t="shared" si="6"/>
        <v>91</v>
      </c>
      <c r="I26" s="233">
        <f t="shared" si="6"/>
        <v>92</v>
      </c>
      <c r="J26" s="233">
        <f t="shared" si="6"/>
        <v>92</v>
      </c>
      <c r="K26" s="233">
        <f t="shared" si="6"/>
        <v>90</v>
      </c>
      <c r="L26" s="233">
        <f t="shared" si="6"/>
        <v>91</v>
      </c>
      <c r="M26" s="233">
        <f t="shared" si="6"/>
        <v>92</v>
      </c>
      <c r="N26" s="233">
        <f t="shared" si="6"/>
        <v>92</v>
      </c>
      <c r="O26" s="233">
        <f t="shared" si="6"/>
        <v>91</v>
      </c>
      <c r="P26" s="233">
        <f t="shared" si="6"/>
        <v>91</v>
      </c>
      <c r="Q26" s="233">
        <f t="shared" si="6"/>
        <v>92</v>
      </c>
      <c r="R26" s="234">
        <f t="shared" si="6"/>
        <v>92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41"/>
    </row>
    <row r="27" spans="1:61" s="42" customFormat="1" ht="9.75" customHeight="1" x14ac:dyDescent="0.3">
      <c r="A27" s="39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4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41"/>
    </row>
    <row r="28" spans="1:61" s="25" customFormat="1" ht="14.25" customHeight="1" x14ac:dyDescent="0.3">
      <c r="A28" s="22"/>
      <c r="B28" s="235" t="s">
        <v>120</v>
      </c>
      <c r="C28" s="235">
        <f t="shared" ref="C28:R28" si="7">IF(C24&lt;=$C$8,1,0)</f>
        <v>1</v>
      </c>
      <c r="D28" s="235">
        <f t="shared" si="7"/>
        <v>1</v>
      </c>
      <c r="E28" s="235">
        <f t="shared" si="7"/>
        <v>1</v>
      </c>
      <c r="F28" s="235">
        <f t="shared" si="7"/>
        <v>0</v>
      </c>
      <c r="G28" s="235">
        <f t="shared" si="7"/>
        <v>0</v>
      </c>
      <c r="H28" s="235">
        <f t="shared" si="7"/>
        <v>0</v>
      </c>
      <c r="I28" s="235">
        <f t="shared" si="7"/>
        <v>0</v>
      </c>
      <c r="J28" s="235">
        <f t="shared" si="7"/>
        <v>0</v>
      </c>
      <c r="K28" s="235">
        <f t="shared" si="7"/>
        <v>0</v>
      </c>
      <c r="L28" s="235">
        <f t="shared" si="7"/>
        <v>0</v>
      </c>
      <c r="M28" s="235">
        <f t="shared" si="7"/>
        <v>0</v>
      </c>
      <c r="N28" s="235">
        <f t="shared" si="7"/>
        <v>0</v>
      </c>
      <c r="O28" s="235">
        <f t="shared" si="7"/>
        <v>0</v>
      </c>
      <c r="P28" s="235">
        <f t="shared" si="7"/>
        <v>0</v>
      </c>
      <c r="Q28" s="235">
        <f t="shared" si="7"/>
        <v>0</v>
      </c>
      <c r="R28" s="236">
        <f t="shared" si="7"/>
        <v>0</v>
      </c>
    </row>
    <row r="29" spans="1:61" s="25" customFormat="1" ht="14.25" customHeight="1" x14ac:dyDescent="0.3">
      <c r="A29" s="45"/>
      <c r="B29" s="237" t="s">
        <v>121</v>
      </c>
      <c r="C29" s="237">
        <f t="shared" ref="C29:R29" si="8">IF(AND(C23&gt;=$C$8,C24&lt;=$C$9),1,0)</f>
        <v>0</v>
      </c>
      <c r="D29" s="237">
        <f t="shared" si="8"/>
        <v>0</v>
      </c>
      <c r="E29" s="237">
        <f t="shared" si="8"/>
        <v>0</v>
      </c>
      <c r="F29" s="237">
        <f t="shared" si="8"/>
        <v>1</v>
      </c>
      <c r="G29" s="237">
        <f t="shared" si="8"/>
        <v>0</v>
      </c>
      <c r="H29" s="237">
        <f t="shared" si="8"/>
        <v>0</v>
      </c>
      <c r="I29" s="237">
        <f t="shared" si="8"/>
        <v>0</v>
      </c>
      <c r="J29" s="237">
        <f t="shared" si="8"/>
        <v>0</v>
      </c>
      <c r="K29" s="237">
        <f t="shared" si="8"/>
        <v>0</v>
      </c>
      <c r="L29" s="237">
        <f t="shared" si="8"/>
        <v>0</v>
      </c>
      <c r="M29" s="237">
        <f t="shared" si="8"/>
        <v>0</v>
      </c>
      <c r="N29" s="237">
        <f t="shared" si="8"/>
        <v>0</v>
      </c>
      <c r="O29" s="237">
        <f t="shared" si="8"/>
        <v>0</v>
      </c>
      <c r="P29" s="237">
        <f t="shared" si="8"/>
        <v>0</v>
      </c>
      <c r="Q29" s="237">
        <f t="shared" si="8"/>
        <v>0</v>
      </c>
      <c r="R29" s="238">
        <f t="shared" si="8"/>
        <v>0</v>
      </c>
    </row>
    <row r="30" spans="1:61" s="25" customFormat="1" ht="14.25" customHeight="1" x14ac:dyDescent="0.3">
      <c r="A30" s="45"/>
      <c r="B30" s="239" t="s">
        <v>122</v>
      </c>
      <c r="C30" s="239">
        <f t="shared" ref="C30:R30" si="9">IF(C23&gt;=$C$9,1,0)</f>
        <v>0</v>
      </c>
      <c r="D30" s="239">
        <f t="shared" si="9"/>
        <v>0</v>
      </c>
      <c r="E30" s="239">
        <f t="shared" si="9"/>
        <v>0</v>
      </c>
      <c r="F30" s="239">
        <f t="shared" si="9"/>
        <v>0</v>
      </c>
      <c r="G30" s="239">
        <f t="shared" si="9"/>
        <v>1</v>
      </c>
      <c r="H30" s="239">
        <f t="shared" si="9"/>
        <v>1</v>
      </c>
      <c r="I30" s="239">
        <f t="shared" si="9"/>
        <v>1</v>
      </c>
      <c r="J30" s="239">
        <f t="shared" si="9"/>
        <v>1</v>
      </c>
      <c r="K30" s="239">
        <f t="shared" si="9"/>
        <v>1</v>
      </c>
      <c r="L30" s="239">
        <f t="shared" si="9"/>
        <v>1</v>
      </c>
      <c r="M30" s="239">
        <f t="shared" si="9"/>
        <v>1</v>
      </c>
      <c r="N30" s="239">
        <f t="shared" si="9"/>
        <v>1</v>
      </c>
      <c r="O30" s="239">
        <f t="shared" si="9"/>
        <v>1</v>
      </c>
      <c r="P30" s="239">
        <f t="shared" si="9"/>
        <v>1</v>
      </c>
      <c r="Q30" s="239">
        <f t="shared" si="9"/>
        <v>1</v>
      </c>
      <c r="R30" s="240">
        <f t="shared" si="9"/>
        <v>1</v>
      </c>
    </row>
    <row r="31" spans="1:61" s="25" customFormat="1" ht="8.25" customHeight="1" x14ac:dyDescent="0.3">
      <c r="A31" s="46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2"/>
    </row>
    <row r="32" spans="1:61" s="25" customFormat="1" ht="14.25" customHeight="1" x14ac:dyDescent="0.3">
      <c r="A32" s="45"/>
      <c r="B32" s="243" t="s">
        <v>123</v>
      </c>
      <c r="C32" s="244">
        <f t="shared" ref="C32:R32" si="10">$D$8*C28</f>
        <v>0.5</v>
      </c>
      <c r="D32" s="244">
        <f t="shared" si="10"/>
        <v>0.5</v>
      </c>
      <c r="E32" s="244">
        <f t="shared" si="10"/>
        <v>0.5</v>
      </c>
      <c r="F32" s="244">
        <f t="shared" si="10"/>
        <v>0</v>
      </c>
      <c r="G32" s="244">
        <f t="shared" si="10"/>
        <v>0</v>
      </c>
      <c r="H32" s="244">
        <f t="shared" si="10"/>
        <v>0</v>
      </c>
      <c r="I32" s="244">
        <f t="shared" si="10"/>
        <v>0</v>
      </c>
      <c r="J32" s="244">
        <f t="shared" si="10"/>
        <v>0</v>
      </c>
      <c r="K32" s="244">
        <f t="shared" si="10"/>
        <v>0</v>
      </c>
      <c r="L32" s="244">
        <f t="shared" si="10"/>
        <v>0</v>
      </c>
      <c r="M32" s="244">
        <f t="shared" si="10"/>
        <v>0</v>
      </c>
      <c r="N32" s="244">
        <f t="shared" si="10"/>
        <v>0</v>
      </c>
      <c r="O32" s="244">
        <f t="shared" si="10"/>
        <v>0</v>
      </c>
      <c r="P32" s="244">
        <f t="shared" si="10"/>
        <v>0</v>
      </c>
      <c r="Q32" s="244">
        <f t="shared" si="10"/>
        <v>0</v>
      </c>
      <c r="R32" s="245">
        <f t="shared" si="10"/>
        <v>0</v>
      </c>
    </row>
    <row r="33" spans="1:60" s="25" customFormat="1" ht="14.25" customHeight="1" x14ac:dyDescent="0.3">
      <c r="A33" s="45"/>
      <c r="B33" s="212"/>
      <c r="C33" s="246">
        <f t="shared" ref="C33:R33" si="11">$D$9*C29</f>
        <v>0</v>
      </c>
      <c r="D33" s="246">
        <f t="shared" si="11"/>
        <v>0</v>
      </c>
      <c r="E33" s="246">
        <f t="shared" si="11"/>
        <v>0</v>
      </c>
      <c r="F33" s="246">
        <f t="shared" si="11"/>
        <v>0.75</v>
      </c>
      <c r="G33" s="246">
        <f t="shared" si="11"/>
        <v>0</v>
      </c>
      <c r="H33" s="246">
        <f t="shared" si="11"/>
        <v>0</v>
      </c>
      <c r="I33" s="246">
        <f t="shared" si="11"/>
        <v>0</v>
      </c>
      <c r="J33" s="246">
        <f t="shared" si="11"/>
        <v>0</v>
      </c>
      <c r="K33" s="246">
        <f t="shared" si="11"/>
        <v>0</v>
      </c>
      <c r="L33" s="246">
        <f t="shared" si="11"/>
        <v>0</v>
      </c>
      <c r="M33" s="246">
        <f t="shared" si="11"/>
        <v>0</v>
      </c>
      <c r="N33" s="246">
        <f t="shared" si="11"/>
        <v>0</v>
      </c>
      <c r="O33" s="246">
        <f t="shared" si="11"/>
        <v>0</v>
      </c>
      <c r="P33" s="246">
        <f t="shared" si="11"/>
        <v>0</v>
      </c>
      <c r="Q33" s="246">
        <f t="shared" si="11"/>
        <v>0</v>
      </c>
      <c r="R33" s="247">
        <f t="shared" si="11"/>
        <v>0</v>
      </c>
    </row>
    <row r="34" spans="1:60" s="25" customFormat="1" ht="14.25" customHeight="1" x14ac:dyDescent="0.3">
      <c r="A34" s="45"/>
      <c r="B34" s="248"/>
      <c r="C34" s="249">
        <f t="shared" ref="C34:R34" si="12">$D$10*C30</f>
        <v>0</v>
      </c>
      <c r="D34" s="249">
        <f t="shared" si="12"/>
        <v>0</v>
      </c>
      <c r="E34" s="249">
        <f t="shared" si="12"/>
        <v>0</v>
      </c>
      <c r="F34" s="249">
        <f t="shared" si="12"/>
        <v>0</v>
      </c>
      <c r="G34" s="249">
        <f t="shared" si="12"/>
        <v>0.9</v>
      </c>
      <c r="H34" s="249">
        <f t="shared" si="12"/>
        <v>0.9</v>
      </c>
      <c r="I34" s="249">
        <f t="shared" si="12"/>
        <v>0.9</v>
      </c>
      <c r="J34" s="249">
        <f t="shared" si="12"/>
        <v>0.9</v>
      </c>
      <c r="K34" s="249">
        <f t="shared" si="12"/>
        <v>0.9</v>
      </c>
      <c r="L34" s="249">
        <f t="shared" si="12"/>
        <v>0.9</v>
      </c>
      <c r="M34" s="249">
        <f t="shared" si="12"/>
        <v>0.9</v>
      </c>
      <c r="N34" s="249">
        <f t="shared" si="12"/>
        <v>0.9</v>
      </c>
      <c r="O34" s="249">
        <f t="shared" si="12"/>
        <v>0.9</v>
      </c>
      <c r="P34" s="249">
        <f t="shared" si="12"/>
        <v>0.9</v>
      </c>
      <c r="Q34" s="249">
        <f t="shared" si="12"/>
        <v>0.9</v>
      </c>
      <c r="R34" s="250">
        <f t="shared" si="12"/>
        <v>0.9</v>
      </c>
    </row>
    <row r="35" spans="1:60" s="25" customFormat="1" ht="16.5" x14ac:dyDescent="0.3">
      <c r="A35" s="22"/>
      <c r="B35" s="251" t="s">
        <v>124</v>
      </c>
      <c r="C35" s="252">
        <f t="shared" ref="C35:R35" si="13">SUM(C32:C34)</f>
        <v>0.5</v>
      </c>
      <c r="D35" s="252">
        <f t="shared" si="13"/>
        <v>0.5</v>
      </c>
      <c r="E35" s="252">
        <f t="shared" si="13"/>
        <v>0.5</v>
      </c>
      <c r="F35" s="252">
        <f t="shared" si="13"/>
        <v>0.75</v>
      </c>
      <c r="G35" s="252">
        <f t="shared" si="13"/>
        <v>0.9</v>
      </c>
      <c r="H35" s="252">
        <f t="shared" si="13"/>
        <v>0.9</v>
      </c>
      <c r="I35" s="252">
        <f t="shared" si="13"/>
        <v>0.9</v>
      </c>
      <c r="J35" s="252">
        <f t="shared" si="13"/>
        <v>0.9</v>
      </c>
      <c r="K35" s="252">
        <f t="shared" si="13"/>
        <v>0.9</v>
      </c>
      <c r="L35" s="252">
        <f t="shared" si="13"/>
        <v>0.9</v>
      </c>
      <c r="M35" s="252">
        <f t="shared" si="13"/>
        <v>0.9</v>
      </c>
      <c r="N35" s="252">
        <f t="shared" si="13"/>
        <v>0.9</v>
      </c>
      <c r="O35" s="252">
        <f t="shared" si="13"/>
        <v>0.9</v>
      </c>
      <c r="P35" s="252">
        <f t="shared" si="13"/>
        <v>0.9</v>
      </c>
      <c r="Q35" s="252">
        <f t="shared" si="13"/>
        <v>0.9</v>
      </c>
      <c r="R35" s="253">
        <f t="shared" si="13"/>
        <v>0.9</v>
      </c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1:60" s="25" customFormat="1" ht="15" customHeight="1" x14ac:dyDescent="0.3">
      <c r="A36" s="22"/>
      <c r="B36" s="212" t="s">
        <v>125</v>
      </c>
      <c r="C36" s="254">
        <f t="shared" ref="C36:R36" si="14">$C$6*C35*C26/C25</f>
        <v>123.28767123287672</v>
      </c>
      <c r="D36" s="254">
        <f t="shared" si="14"/>
        <v>124.65753424657534</v>
      </c>
      <c r="E36" s="254">
        <f t="shared" si="14"/>
        <v>126.02739726027397</v>
      </c>
      <c r="F36" s="254">
        <f t="shared" si="14"/>
        <v>189.04109589041096</v>
      </c>
      <c r="G36" s="254">
        <f t="shared" si="14"/>
        <v>221.91780821917808</v>
      </c>
      <c r="H36" s="254">
        <f t="shared" si="14"/>
        <v>224.38356164383561</v>
      </c>
      <c r="I36" s="254">
        <f t="shared" si="14"/>
        <v>226.84931506849315</v>
      </c>
      <c r="J36" s="254">
        <f t="shared" si="14"/>
        <v>226.84931506849315</v>
      </c>
      <c r="K36" s="254">
        <f t="shared" si="14"/>
        <v>221.91780821917808</v>
      </c>
      <c r="L36" s="254">
        <f t="shared" si="14"/>
        <v>224.38356164383561</v>
      </c>
      <c r="M36" s="254">
        <f t="shared" si="14"/>
        <v>226.84931506849315</v>
      </c>
      <c r="N36" s="254">
        <f t="shared" si="14"/>
        <v>226.84931506849315</v>
      </c>
      <c r="O36" s="254">
        <f t="shared" si="14"/>
        <v>223.7704918032787</v>
      </c>
      <c r="P36" s="254">
        <f t="shared" si="14"/>
        <v>223.7704918032787</v>
      </c>
      <c r="Q36" s="254">
        <f t="shared" si="14"/>
        <v>226.2295081967213</v>
      </c>
      <c r="R36" s="255">
        <f t="shared" si="14"/>
        <v>226.2295081967213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</row>
    <row r="37" spans="1:60" s="25" customFormat="1" ht="15" customHeight="1" x14ac:dyDescent="0.3">
      <c r="A37" s="22"/>
      <c r="B37" s="212" t="s">
        <v>126</v>
      </c>
      <c r="C37" s="256">
        <f>((1+$C$5)^0.25)^C22</f>
        <v>1.0049629315732038</v>
      </c>
      <c r="D37" s="256">
        <f>((1+$C$5)^0.25)^D22</f>
        <v>1.0099504938362081</v>
      </c>
      <c r="E37" s="256">
        <f t="shared" ref="E37:R37" si="15">((1+$C$5)^0.25)^E22</f>
        <v>1.0149628090294405</v>
      </c>
      <c r="F37" s="256">
        <f t="shared" si="15"/>
        <v>1.0200000000000005</v>
      </c>
      <c r="G37" s="256">
        <f t="shared" si="15"/>
        <v>1.0250621902046684</v>
      </c>
      <c r="H37" s="256">
        <f t="shared" si="15"/>
        <v>1.0301495037129327</v>
      </c>
      <c r="I37" s="256">
        <f t="shared" si="15"/>
        <v>1.0352620652100297</v>
      </c>
      <c r="J37" s="256">
        <f t="shared" si="15"/>
        <v>1.0404000000000009</v>
      </c>
      <c r="K37" s="256">
        <f t="shared" si="15"/>
        <v>1.0455634340087621</v>
      </c>
      <c r="L37" s="256">
        <f t="shared" si="15"/>
        <v>1.0507524937871917</v>
      </c>
      <c r="M37" s="256">
        <f t="shared" si="15"/>
        <v>1.0559673065142308</v>
      </c>
      <c r="N37" s="256">
        <f t="shared" si="15"/>
        <v>1.0612080000000015</v>
      </c>
      <c r="O37" s="256">
        <f t="shared" si="15"/>
        <v>1.0664747026889378</v>
      </c>
      <c r="P37" s="256">
        <f t="shared" si="15"/>
        <v>1.0717675436629361</v>
      </c>
      <c r="Q37" s="256">
        <f t="shared" si="15"/>
        <v>1.0770866526445158</v>
      </c>
      <c r="R37" s="257">
        <f t="shared" si="15"/>
        <v>1.0824321600000018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</row>
    <row r="38" spans="1:60" s="25" customFormat="1" ht="15" customHeight="1" x14ac:dyDescent="0.3">
      <c r="A38" s="22"/>
      <c r="B38" s="212" t="s">
        <v>127</v>
      </c>
      <c r="C38" s="258">
        <f>$C$4*C37</f>
        <v>50.24814657866019</v>
      </c>
      <c r="D38" s="258">
        <f t="shared" ref="D38:R38" si="16">$C$4*D37</f>
        <v>50.497524691810405</v>
      </c>
      <c r="E38" s="258">
        <f t="shared" si="16"/>
        <v>50.748140451472025</v>
      </c>
      <c r="F38" s="258">
        <f t="shared" si="16"/>
        <v>51.000000000000021</v>
      </c>
      <c r="G38" s="258">
        <f t="shared" si="16"/>
        <v>51.253109510233422</v>
      </c>
      <c r="H38" s="258">
        <f t="shared" si="16"/>
        <v>51.507475185646634</v>
      </c>
      <c r="I38" s="258">
        <f t="shared" si="16"/>
        <v>51.763103260501488</v>
      </c>
      <c r="J38" s="258">
        <f t="shared" si="16"/>
        <v>52.020000000000046</v>
      </c>
      <c r="K38" s="258">
        <f t="shared" si="16"/>
        <v>52.278171700438101</v>
      </c>
      <c r="L38" s="258">
        <f t="shared" si="16"/>
        <v>52.537624689359589</v>
      </c>
      <c r="M38" s="258">
        <f t="shared" si="16"/>
        <v>52.798365325711536</v>
      </c>
      <c r="N38" s="258">
        <f t="shared" si="16"/>
        <v>53.060400000000072</v>
      </c>
      <c r="O38" s="258">
        <f t="shared" si="16"/>
        <v>53.323735134446892</v>
      </c>
      <c r="P38" s="258">
        <f t="shared" si="16"/>
        <v>53.588377183146804</v>
      </c>
      <c r="Q38" s="258">
        <f t="shared" si="16"/>
        <v>53.854332632225791</v>
      </c>
      <c r="R38" s="259">
        <f t="shared" si="16"/>
        <v>54.121608000000087</v>
      </c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</row>
    <row r="39" spans="1:60" s="30" customFormat="1" ht="15" customHeight="1" x14ac:dyDescent="0.3">
      <c r="A39" s="29"/>
      <c r="B39" s="225" t="s">
        <v>115</v>
      </c>
      <c r="C39" s="260">
        <f>C36*C38</f>
        <v>6194.9769754512563</v>
      </c>
      <c r="D39" s="260">
        <f t="shared" ref="D39:R39" si="17">D36*D38</f>
        <v>6294.8969136366395</v>
      </c>
      <c r="E39" s="260">
        <f t="shared" si="17"/>
        <v>6395.6560568978439</v>
      </c>
      <c r="F39" s="260">
        <f t="shared" si="17"/>
        <v>9641.095890410963</v>
      </c>
      <c r="G39" s="260">
        <f t="shared" si="17"/>
        <v>11373.977726928513</v>
      </c>
      <c r="H39" s="260">
        <f t="shared" si="17"/>
        <v>11557.430733436875</v>
      </c>
      <c r="I39" s="260">
        <f t="shared" si="17"/>
        <v>11742.424520464447</v>
      </c>
      <c r="J39" s="260">
        <f t="shared" si="17"/>
        <v>11800.701369863024</v>
      </c>
      <c r="K39" s="260">
        <f t="shared" si="17"/>
        <v>11601.457281467085</v>
      </c>
      <c r="L39" s="260">
        <f t="shared" si="17"/>
        <v>11788.579348105617</v>
      </c>
      <c r="M39" s="260">
        <f t="shared" si="17"/>
        <v>11977.273010873741</v>
      </c>
      <c r="N39" s="260">
        <f t="shared" si="17"/>
        <v>12036.71539726029</v>
      </c>
      <c r="O39" s="260">
        <f t="shared" si="17"/>
        <v>11932.278435822953</v>
      </c>
      <c r="P39" s="260">
        <f t="shared" si="17"/>
        <v>11991.49751721236</v>
      </c>
      <c r="Q39" s="260">
        <f t="shared" si="17"/>
        <v>12183.439185651079</v>
      </c>
      <c r="R39" s="261">
        <f t="shared" si="17"/>
        <v>12243.904760655756</v>
      </c>
    </row>
    <row r="40" spans="1:60" ht="15" customHeight="1" x14ac:dyDescent="0.3">
      <c r="A40" s="5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1:60" ht="15" hidden="1" customHeight="1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1:60" ht="15" hidden="1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1:60" ht="15" hidden="1" customHeight="1" x14ac:dyDescent="0.3">
      <c r="A43" s="18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4"/>
    </row>
    <row r="44" spans="1:60" ht="15" hidden="1" customHeight="1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1:60" ht="15" hidden="1" customHeight="1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1:60" ht="15" hidden="1" customHeight="1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1:60" ht="15" hidden="1" customHeight="1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1:60" ht="15" hidden="1" customHeight="1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1:18" ht="15" hidden="1" customHeight="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1:18" ht="15" hidden="1" customHeight="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</row>
    <row r="51" spans="1:18" ht="15" hidden="1" customHeigh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</row>
    <row r="52" spans="1:18" ht="15" hidden="1" customHeight="1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</row>
    <row r="53" spans="1:18" ht="15" hidden="1" customHeight="1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</row>
    <row r="54" spans="1:18" ht="15" hidden="1" customHeight="1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</row>
    <row r="55" spans="1:18" ht="15" hidden="1" customHeight="1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</row>
    <row r="56" spans="1:18" ht="15" hidden="1" customHeight="1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</row>
    <row r="57" spans="1:18" ht="15" hidden="1" customHeight="1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</row>
    <row r="58" spans="1:18" ht="15" hidden="1" customHeight="1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</row>
    <row r="59" spans="1:18" ht="15" hidden="1" customHeight="1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</row>
    <row r="60" spans="1:18" ht="15" hidden="1" customHeight="1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1:18" ht="15" hidden="1" customHeight="1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</row>
    <row r="62" spans="1:18" ht="15" hidden="1" customHeight="1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</row>
    <row r="63" spans="1:18" ht="15" hidden="1" customHeight="1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</row>
    <row r="64" spans="1:18" ht="15" hidden="1" customHeight="1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</row>
    <row r="65" spans="1:18" ht="15" hidden="1" customHeight="1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</row>
    <row r="66" spans="1:18" ht="15" hidden="1" customHeight="1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spans="1:18" ht="15" hidden="1" customHeight="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</row>
    <row r="68" spans="1:18" ht="15" hidden="1" customHeight="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</row>
    <row r="69" spans="1:18" ht="15" hidden="1" customHeight="1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</row>
    <row r="70" spans="1:18" ht="15" hidden="1" customHeight="1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</row>
    <row r="71" spans="1:18" ht="15" hidden="1" customHeight="1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</row>
    <row r="72" spans="1:18" ht="15" hidden="1" customHeight="1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</row>
    <row r="73" spans="1:18" ht="15" hidden="1" customHeight="1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</row>
    <row r="74" spans="1:18" ht="15" hidden="1" customHeight="1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9"/>
    </row>
    <row r="75" spans="1:18" ht="15" hidden="1" customHeight="1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</row>
    <row r="76" spans="1:18" ht="15" hidden="1" customHeight="1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</row>
    <row r="77" spans="1:18" ht="15" hidden="1" customHeight="1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</row>
    <row r="78" spans="1:18" ht="15" hidden="1" customHeight="1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9"/>
    </row>
    <row r="79" spans="1:18" ht="15" hidden="1" customHeight="1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</row>
    <row r="80" spans="1:18" ht="15" hidden="1" customHeight="1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</row>
    <row r="81" spans="1:18" ht="15" hidden="1" customHeight="1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</row>
    <row r="82" spans="1:18" ht="15" hidden="1" customHeight="1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</row>
    <row r="83" spans="1:18" ht="15" hidden="1" customHeight="1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9"/>
    </row>
    <row r="84" spans="1:18" ht="15" hidden="1" customHeight="1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</row>
    <row r="85" spans="1:18" ht="15" hidden="1" customHeight="1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</row>
    <row r="86" spans="1:18" ht="15" hidden="1" customHeight="1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</row>
    <row r="87" spans="1:18" ht="15" hidden="1" customHeight="1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</row>
    <row r="88" spans="1:18" ht="15" hidden="1" customHeight="1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</row>
    <row r="89" spans="1:18" ht="15" hidden="1" customHeight="1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9"/>
    </row>
    <row r="90" spans="1:18" ht="15" hidden="1" customHeight="1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</row>
    <row r="91" spans="1:18" ht="15" hidden="1" customHeight="1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9"/>
    </row>
    <row r="92" spans="1:18" ht="15" hidden="1" customHeight="1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</row>
    <row r="93" spans="1:18" ht="15" hidden="1" customHeight="1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</row>
    <row r="94" spans="1:18" ht="15" hidden="1" customHeight="1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9"/>
    </row>
    <row r="95" spans="1:18" ht="15" hidden="1" customHeight="1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9"/>
    </row>
    <row r="96" spans="1:18" ht="15" hidden="1" customHeight="1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</row>
    <row r="97" spans="1:18" ht="15" hidden="1" customHeight="1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9"/>
    </row>
    <row r="98" spans="1:18" ht="15" hidden="1" customHeight="1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</row>
    <row r="99" spans="1:18" ht="15" hidden="1" customHeight="1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9"/>
    </row>
    <row r="100" spans="1:18" ht="15" hidden="1" customHeight="1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9"/>
    </row>
    <row r="101" spans="1:18" ht="15" hidden="1" customHeight="1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9"/>
    </row>
    <row r="102" spans="1:18" ht="15" hidden="1" customHeight="1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9"/>
    </row>
    <row r="103" spans="1:18" ht="15" hidden="1" customHeight="1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</row>
    <row r="104" spans="1:18" ht="15" hidden="1" customHeight="1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/>
    </row>
    <row r="105" spans="1:18" ht="15" hidden="1" customHeight="1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9"/>
    </row>
    <row r="106" spans="1:18" ht="15" hidden="1" customHeight="1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</row>
    <row r="107" spans="1:18" ht="15" hidden="1" customHeight="1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9"/>
    </row>
    <row r="108" spans="1:18" ht="15" hidden="1" customHeight="1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9"/>
    </row>
    <row r="109" spans="1:18" ht="15" hidden="1" customHeight="1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</row>
    <row r="110" spans="1:18" ht="15" hidden="1" customHeight="1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</row>
    <row r="111" spans="1:18" ht="15" hidden="1" customHeight="1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9"/>
    </row>
    <row r="112" spans="1:18" ht="15" hidden="1" customHeight="1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9"/>
    </row>
    <row r="113" spans="1:18" ht="15" hidden="1" customHeight="1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</row>
    <row r="114" spans="1:18" ht="15" hidden="1" customHeight="1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9"/>
    </row>
    <row r="115" spans="1:18" ht="15" hidden="1" customHeight="1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9"/>
    </row>
    <row r="116" spans="1:18" ht="15" hidden="1" customHeight="1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9"/>
    </row>
    <row r="117" spans="1:18" ht="15" hidden="1" customHeight="1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9"/>
    </row>
    <row r="118" spans="1:18" ht="15" hidden="1" customHeight="1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9"/>
    </row>
    <row r="119" spans="1:18" ht="15" hidden="1" customHeight="1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9"/>
    </row>
    <row r="120" spans="1:18" ht="15" hidden="1" customHeight="1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9"/>
    </row>
    <row r="121" spans="1:18" ht="15" hidden="1" customHeight="1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9"/>
    </row>
    <row r="122" spans="1:18" ht="15" hidden="1" customHeight="1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9"/>
    </row>
    <row r="123" spans="1:18" ht="15" hidden="1" customHeight="1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9"/>
    </row>
    <row r="124" spans="1:18" ht="15" hidden="1" customHeight="1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9"/>
    </row>
    <row r="125" spans="1:18" ht="15" hidden="1" customHeight="1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9"/>
    </row>
    <row r="126" spans="1:18" ht="15" hidden="1" customHeight="1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9"/>
    </row>
    <row r="127" spans="1:18" ht="15" hidden="1" customHeight="1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9"/>
    </row>
    <row r="128" spans="1:18" ht="15" hidden="1" customHeight="1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9"/>
    </row>
    <row r="129" spans="1:18" ht="15" hidden="1" customHeight="1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9"/>
    </row>
    <row r="130" spans="1:18" ht="15" hidden="1" customHeight="1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9"/>
    </row>
    <row r="131" spans="1:18" ht="15" hidden="1" customHeight="1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</row>
    <row r="132" spans="1:18" ht="15" hidden="1" customHeight="1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9"/>
    </row>
    <row r="133" spans="1:18" ht="15" hidden="1" customHeight="1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9"/>
    </row>
    <row r="134" spans="1:18" ht="15" hidden="1" customHeight="1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9"/>
    </row>
    <row r="135" spans="1:18" ht="15" hidden="1" customHeight="1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9"/>
    </row>
    <row r="136" spans="1:18" ht="15" hidden="1" customHeight="1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9"/>
    </row>
    <row r="137" spans="1:18" ht="15" hidden="1" customHeight="1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9"/>
    </row>
    <row r="138" spans="1:18" ht="15" hidden="1" customHeight="1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9"/>
    </row>
    <row r="139" spans="1:18" ht="15" hidden="1" customHeight="1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9"/>
    </row>
    <row r="140" spans="1:18" ht="15" hidden="1" customHeight="1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9"/>
    </row>
    <row r="141" spans="1:18" ht="15" hidden="1" customHeight="1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9"/>
    </row>
    <row r="142" spans="1:18" ht="15" hidden="1" customHeight="1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9"/>
    </row>
    <row r="143" spans="1:18" ht="15" hidden="1" customHeight="1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9"/>
    </row>
    <row r="144" spans="1:18" ht="15" hidden="1" customHeight="1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9"/>
    </row>
    <row r="145" spans="1:18" ht="15" hidden="1" customHeight="1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9"/>
    </row>
    <row r="146" spans="1:18" ht="15" hidden="1" customHeight="1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9"/>
    </row>
    <row r="147" spans="1:18" ht="15" hidden="1" customHeight="1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9"/>
    </row>
    <row r="148" spans="1:18" ht="15" hidden="1" customHeight="1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9"/>
    </row>
    <row r="149" spans="1:18" ht="15" hidden="1" customHeight="1" x14ac:dyDescent="0.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9"/>
    </row>
    <row r="150" spans="1:18" ht="15" hidden="1" customHeight="1" x14ac:dyDescent="0.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9"/>
    </row>
    <row r="151" spans="1:18" ht="15" hidden="1" customHeight="1" x14ac:dyDescent="0.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9"/>
    </row>
    <row r="152" spans="1:18" ht="15" hidden="1" customHeight="1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</row>
    <row r="153" spans="1:18" ht="15" hidden="1" customHeight="1" x14ac:dyDescent="0.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9"/>
    </row>
    <row r="154" spans="1:18" ht="15" hidden="1" customHeight="1" x14ac:dyDescent="0.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9"/>
    </row>
    <row r="155" spans="1:18" ht="15" hidden="1" customHeight="1" x14ac:dyDescent="0.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9"/>
    </row>
    <row r="156" spans="1:18" ht="15" hidden="1" customHeight="1" x14ac:dyDescent="0.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9"/>
    </row>
    <row r="157" spans="1:18" ht="15" hidden="1" customHeight="1" x14ac:dyDescent="0.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9"/>
    </row>
    <row r="158" spans="1:18" ht="15" hidden="1" customHeight="1" x14ac:dyDescent="0.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9"/>
    </row>
    <row r="159" spans="1:18" ht="15" hidden="1" customHeight="1" x14ac:dyDescent="0.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9"/>
    </row>
    <row r="160" spans="1:18" ht="15" hidden="1" customHeight="1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9"/>
    </row>
    <row r="161" spans="1:18" ht="15" hidden="1" customHeight="1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9"/>
    </row>
    <row r="162" spans="1:18" ht="15" hidden="1" customHeight="1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9"/>
    </row>
    <row r="163" spans="1:18" ht="15" hidden="1" customHeight="1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9"/>
    </row>
    <row r="164" spans="1:18" ht="15" hidden="1" customHeight="1" x14ac:dyDescent="0.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9"/>
    </row>
    <row r="165" spans="1:18" ht="15" hidden="1" customHeight="1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9"/>
    </row>
    <row r="166" spans="1:18" ht="15" hidden="1" customHeight="1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9"/>
    </row>
    <row r="167" spans="1:18" ht="15" hidden="1" customHeight="1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9"/>
    </row>
    <row r="168" spans="1:18" ht="15" hidden="1" customHeight="1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9"/>
    </row>
    <row r="169" spans="1:18" ht="15" hidden="1" customHeight="1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9"/>
    </row>
    <row r="170" spans="1:18" ht="15" hidden="1" customHeight="1" x14ac:dyDescent="0.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9"/>
    </row>
    <row r="171" spans="1:18" ht="15" hidden="1" customHeight="1" x14ac:dyDescent="0.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9"/>
    </row>
    <row r="172" spans="1:18" ht="15" hidden="1" customHeight="1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9"/>
    </row>
    <row r="173" spans="1:18" ht="15" hidden="1" customHeight="1" x14ac:dyDescent="0.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9"/>
    </row>
    <row r="174" spans="1:18" ht="15" hidden="1" customHeight="1" x14ac:dyDescent="0.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</row>
    <row r="175" spans="1:18" ht="15" hidden="1" customHeight="1" x14ac:dyDescent="0.3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9"/>
    </row>
    <row r="176" spans="1:18" ht="15" hidden="1" customHeight="1" x14ac:dyDescent="0.3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</row>
    <row r="177" spans="1:18" ht="15" hidden="1" customHeight="1" x14ac:dyDescent="0.3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9"/>
    </row>
    <row r="178" spans="1:18" ht="15" hidden="1" customHeight="1" x14ac:dyDescent="0.3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9"/>
    </row>
    <row r="179" spans="1:18" ht="15" hidden="1" customHeight="1" x14ac:dyDescent="0.3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9"/>
    </row>
    <row r="180" spans="1:18" ht="15" hidden="1" customHeight="1" x14ac:dyDescent="0.3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9"/>
    </row>
    <row r="181" spans="1:18" ht="15" hidden="1" customHeight="1" x14ac:dyDescent="0.3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9"/>
    </row>
    <row r="182" spans="1:18" ht="15" hidden="1" customHeight="1" x14ac:dyDescent="0.3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9"/>
    </row>
    <row r="183" spans="1:18" ht="15" hidden="1" customHeight="1" x14ac:dyDescent="0.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9"/>
    </row>
    <row r="184" spans="1:18" ht="15" hidden="1" customHeight="1" x14ac:dyDescent="0.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9"/>
    </row>
    <row r="185" spans="1:18" ht="15" hidden="1" customHeight="1" x14ac:dyDescent="0.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9"/>
    </row>
    <row r="186" spans="1:18" ht="15" hidden="1" customHeight="1" x14ac:dyDescent="0.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9"/>
    </row>
    <row r="187" spans="1:18" ht="15" hidden="1" customHeight="1" x14ac:dyDescent="0.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9"/>
    </row>
    <row r="188" spans="1:18" ht="15" hidden="1" customHeight="1" x14ac:dyDescent="0.3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9"/>
    </row>
    <row r="189" spans="1:18" ht="15" hidden="1" customHeight="1" x14ac:dyDescent="0.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9"/>
    </row>
    <row r="190" spans="1:18" ht="15" hidden="1" customHeight="1" x14ac:dyDescent="0.3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9"/>
    </row>
    <row r="191" spans="1:18" ht="15" hidden="1" customHeight="1" x14ac:dyDescent="0.3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9"/>
    </row>
    <row r="192" spans="1:18" ht="15" hidden="1" customHeight="1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9"/>
    </row>
    <row r="193" spans="1:18" ht="15" hidden="1" customHeight="1" x14ac:dyDescent="0.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9"/>
    </row>
    <row r="194" spans="1:18" ht="15" hidden="1" customHeight="1" x14ac:dyDescent="0.3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9"/>
    </row>
    <row r="195" spans="1:18" ht="15" hidden="1" customHeight="1" x14ac:dyDescent="0.3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</row>
    <row r="196" spans="1:18" ht="15" hidden="1" customHeight="1" x14ac:dyDescent="0.3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9"/>
    </row>
    <row r="197" spans="1:18" ht="15" hidden="1" customHeight="1" x14ac:dyDescent="0.3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9"/>
    </row>
    <row r="198" spans="1:18" ht="15" hidden="1" customHeight="1" x14ac:dyDescent="0.3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9"/>
    </row>
    <row r="199" spans="1:18" ht="15" hidden="1" customHeight="1" x14ac:dyDescent="0.3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9"/>
    </row>
    <row r="200" spans="1:18" ht="15" hidden="1" customHeight="1" x14ac:dyDescent="0.3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</row>
    <row r="201" spans="1:18" ht="15" hidden="1" customHeight="1" x14ac:dyDescent="0.3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9"/>
    </row>
    <row r="202" spans="1:18" ht="15" hidden="1" customHeight="1" x14ac:dyDescent="0.3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9"/>
    </row>
    <row r="203" spans="1:18" ht="15" hidden="1" customHeight="1" x14ac:dyDescent="0.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9"/>
    </row>
    <row r="204" spans="1:18" ht="15" hidden="1" customHeight="1" x14ac:dyDescent="0.3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9"/>
    </row>
    <row r="205" spans="1:18" ht="15" hidden="1" customHeight="1" x14ac:dyDescent="0.3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spans="1:18" ht="15" hidden="1" customHeight="1" x14ac:dyDescent="0.3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9"/>
    </row>
    <row r="207" spans="1:18" ht="15" hidden="1" customHeight="1" x14ac:dyDescent="0.3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9"/>
    </row>
    <row r="208" spans="1:18" ht="15" hidden="1" customHeight="1" x14ac:dyDescent="0.3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9"/>
    </row>
    <row r="209" spans="1:18" ht="15" hidden="1" customHeight="1" x14ac:dyDescent="0.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9"/>
    </row>
    <row r="210" spans="1:18" ht="15" hidden="1" customHeight="1" x14ac:dyDescent="0.3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9"/>
    </row>
    <row r="211" spans="1:18" ht="15" hidden="1" customHeight="1" x14ac:dyDescent="0.3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9"/>
    </row>
    <row r="212" spans="1:18" ht="15" hidden="1" customHeight="1" x14ac:dyDescent="0.3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9"/>
    </row>
    <row r="213" spans="1:18" ht="15" hidden="1" customHeight="1" x14ac:dyDescent="0.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9"/>
    </row>
    <row r="214" spans="1:18" ht="15" hidden="1" customHeight="1" x14ac:dyDescent="0.3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9"/>
    </row>
    <row r="215" spans="1:18" ht="15" hidden="1" customHeight="1" x14ac:dyDescent="0.3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9"/>
    </row>
    <row r="216" spans="1:18" ht="15" hidden="1" customHeight="1" x14ac:dyDescent="0.3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9"/>
    </row>
    <row r="217" spans="1:18" ht="15" hidden="1" customHeight="1" x14ac:dyDescent="0.3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</row>
    <row r="218" spans="1:18" ht="15" hidden="1" customHeight="1" x14ac:dyDescent="0.3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9"/>
    </row>
    <row r="219" spans="1:18" ht="15" hidden="1" customHeight="1" x14ac:dyDescent="0.3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9"/>
    </row>
    <row r="220" spans="1:18" ht="15" hidden="1" customHeight="1" x14ac:dyDescent="0.3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9"/>
    </row>
    <row r="221" spans="1:18" ht="15" hidden="1" customHeight="1" x14ac:dyDescent="0.3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9"/>
    </row>
    <row r="222" spans="1:18" ht="15" hidden="1" customHeight="1" x14ac:dyDescent="0.3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9"/>
    </row>
    <row r="223" spans="1:18" ht="15" hidden="1" customHeight="1" x14ac:dyDescent="0.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9"/>
    </row>
    <row r="224" spans="1:18" ht="15" hidden="1" customHeight="1" x14ac:dyDescent="0.3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9"/>
    </row>
    <row r="225" spans="1:18" ht="15" hidden="1" customHeight="1" x14ac:dyDescent="0.3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9"/>
    </row>
    <row r="226" spans="1:18" ht="15" hidden="1" customHeight="1" x14ac:dyDescent="0.3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9"/>
    </row>
    <row r="227" spans="1:18" ht="15" hidden="1" customHeight="1" x14ac:dyDescent="0.3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9"/>
    </row>
    <row r="228" spans="1:18" ht="15" hidden="1" customHeight="1" x14ac:dyDescent="0.3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9"/>
    </row>
    <row r="229" spans="1:18" ht="15" hidden="1" customHeight="1" x14ac:dyDescent="0.3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9"/>
    </row>
    <row r="230" spans="1:18" ht="15" hidden="1" customHeight="1" x14ac:dyDescent="0.3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9"/>
    </row>
    <row r="231" spans="1:18" ht="15" hidden="1" customHeight="1" x14ac:dyDescent="0.3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9"/>
    </row>
    <row r="232" spans="1:18" ht="15" hidden="1" customHeight="1" x14ac:dyDescent="0.3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9"/>
    </row>
    <row r="233" spans="1:18" ht="15" hidden="1" customHeight="1" x14ac:dyDescent="0.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9"/>
    </row>
    <row r="234" spans="1:18" ht="15" hidden="1" customHeight="1" x14ac:dyDescent="0.3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9"/>
    </row>
    <row r="235" spans="1:18" ht="15" hidden="1" customHeight="1" x14ac:dyDescent="0.3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9"/>
    </row>
    <row r="236" spans="1:18" ht="15" hidden="1" customHeight="1" x14ac:dyDescent="0.3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9"/>
    </row>
    <row r="237" spans="1:18" ht="15" hidden="1" customHeight="1" x14ac:dyDescent="0.3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9"/>
    </row>
    <row r="238" spans="1:18" ht="15" hidden="1" customHeight="1" x14ac:dyDescent="0.3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</row>
    <row r="239" spans="1:18" ht="15" hidden="1" customHeight="1" x14ac:dyDescent="0.3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9"/>
    </row>
    <row r="240" spans="1:18" ht="15" hidden="1" customHeight="1" x14ac:dyDescent="0.3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9"/>
    </row>
    <row r="241" spans="1:18" ht="15" hidden="1" customHeight="1" x14ac:dyDescent="0.3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9"/>
    </row>
    <row r="242" spans="1:18" ht="15" hidden="1" customHeight="1" x14ac:dyDescent="0.3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9"/>
    </row>
    <row r="243" spans="1:18" ht="15" hidden="1" customHeight="1" x14ac:dyDescent="0.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9"/>
    </row>
    <row r="244" spans="1:18" ht="15" hidden="1" customHeight="1" x14ac:dyDescent="0.3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9"/>
    </row>
    <row r="245" spans="1:18" ht="15" hidden="1" customHeight="1" x14ac:dyDescent="0.3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9"/>
    </row>
    <row r="246" spans="1:18" ht="15" hidden="1" customHeight="1" x14ac:dyDescent="0.3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9"/>
    </row>
    <row r="247" spans="1:18" ht="15" hidden="1" customHeight="1" x14ac:dyDescent="0.3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9"/>
    </row>
    <row r="248" spans="1:18" ht="15" hidden="1" customHeight="1" x14ac:dyDescent="0.3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9"/>
    </row>
    <row r="249" spans="1:18" ht="15" hidden="1" customHeight="1" x14ac:dyDescent="0.3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9"/>
    </row>
    <row r="250" spans="1:18" ht="15" hidden="1" customHeight="1" x14ac:dyDescent="0.3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9"/>
    </row>
    <row r="251" spans="1:18" ht="15" hidden="1" customHeight="1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9"/>
    </row>
    <row r="252" spans="1:18" ht="15" hidden="1" customHeight="1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9"/>
    </row>
    <row r="253" spans="1:18" ht="15" hidden="1" customHeight="1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9"/>
    </row>
    <row r="254" spans="1:18" ht="15" hidden="1" customHeight="1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9"/>
    </row>
    <row r="255" spans="1:18" ht="15" hidden="1" customHeight="1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9"/>
    </row>
    <row r="256" spans="1:18" ht="15" hidden="1" customHeight="1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9"/>
    </row>
    <row r="257" spans="1:18" ht="15" hidden="1" customHeight="1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9"/>
    </row>
    <row r="258" spans="1:18" ht="15" hidden="1" customHeight="1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9"/>
    </row>
    <row r="259" spans="1:18" ht="15" hidden="1" customHeight="1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9"/>
    </row>
    <row r="260" spans="1:18" ht="15" hidden="1" customHeight="1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</row>
    <row r="261" spans="1:18" ht="15" hidden="1" customHeight="1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9"/>
    </row>
    <row r="262" spans="1:18" ht="15" hidden="1" customHeight="1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9"/>
    </row>
    <row r="263" spans="1:18" ht="15" hidden="1" customHeight="1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9"/>
    </row>
    <row r="264" spans="1:18" ht="15" hidden="1" customHeight="1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9"/>
    </row>
    <row r="265" spans="1:18" ht="15" hidden="1" customHeight="1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9"/>
    </row>
    <row r="266" spans="1:18" ht="15" hidden="1" customHeight="1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9"/>
    </row>
    <row r="267" spans="1:18" ht="15" hidden="1" customHeight="1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9"/>
    </row>
    <row r="268" spans="1:18" ht="15" hidden="1" customHeight="1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9"/>
    </row>
    <row r="269" spans="1:18" ht="15" hidden="1" customHeight="1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9"/>
    </row>
    <row r="270" spans="1:18" ht="15" hidden="1" customHeight="1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9"/>
    </row>
    <row r="271" spans="1:18" ht="15" hidden="1" customHeight="1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9"/>
    </row>
    <row r="272" spans="1:18" ht="15" hidden="1" customHeight="1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9"/>
    </row>
    <row r="273" spans="1:18" ht="15" hidden="1" customHeight="1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9"/>
    </row>
    <row r="274" spans="1:18" ht="15" hidden="1" customHeight="1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9"/>
    </row>
    <row r="275" spans="1:18" ht="15" hidden="1" customHeight="1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9"/>
    </row>
    <row r="276" spans="1:18" ht="15" hidden="1" customHeight="1" x14ac:dyDescent="0.3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9"/>
    </row>
    <row r="277" spans="1:18" ht="15" hidden="1" customHeight="1" x14ac:dyDescent="0.3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9"/>
    </row>
    <row r="278" spans="1:18" ht="15" hidden="1" customHeight="1" x14ac:dyDescent="0.3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9"/>
    </row>
    <row r="279" spans="1:18" ht="15" hidden="1" customHeight="1" x14ac:dyDescent="0.3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9"/>
    </row>
    <row r="280" spans="1:18" ht="15" hidden="1" customHeight="1" x14ac:dyDescent="0.3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9"/>
    </row>
    <row r="281" spans="1:18" ht="15" hidden="1" customHeight="1" x14ac:dyDescent="0.3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</row>
    <row r="282" spans="1:18" ht="15" hidden="1" customHeight="1" x14ac:dyDescent="0.3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9"/>
    </row>
    <row r="283" spans="1:18" ht="15" hidden="1" customHeight="1" x14ac:dyDescent="0.3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9"/>
    </row>
    <row r="284" spans="1:18" ht="15" hidden="1" customHeight="1" x14ac:dyDescent="0.3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9"/>
    </row>
    <row r="285" spans="1:18" ht="15" hidden="1" customHeight="1" x14ac:dyDescent="0.3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9"/>
    </row>
    <row r="286" spans="1:18" ht="15" hidden="1" customHeight="1" x14ac:dyDescent="0.3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9"/>
    </row>
    <row r="287" spans="1:18" ht="15" hidden="1" customHeight="1" x14ac:dyDescent="0.3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9"/>
    </row>
    <row r="288" spans="1:18" ht="15" hidden="1" customHeight="1" x14ac:dyDescent="0.3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9"/>
    </row>
    <row r="289" spans="1:18" ht="15" hidden="1" customHeight="1" x14ac:dyDescent="0.3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9"/>
    </row>
    <row r="290" spans="1:18" ht="15" hidden="1" customHeight="1" x14ac:dyDescent="0.3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9"/>
    </row>
    <row r="291" spans="1:18" ht="15" hidden="1" customHeight="1" x14ac:dyDescent="0.3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9"/>
    </row>
    <row r="292" spans="1:18" ht="15" hidden="1" customHeight="1" x14ac:dyDescent="0.3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9"/>
    </row>
    <row r="293" spans="1:18" ht="15" hidden="1" customHeight="1" x14ac:dyDescent="0.3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9"/>
    </row>
    <row r="294" spans="1:18" ht="15" hidden="1" customHeight="1" x14ac:dyDescent="0.3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9"/>
    </row>
    <row r="295" spans="1:18" ht="15" hidden="1" customHeight="1" x14ac:dyDescent="0.3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9"/>
    </row>
    <row r="296" spans="1:18" ht="15" hidden="1" customHeight="1" x14ac:dyDescent="0.3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9"/>
    </row>
    <row r="297" spans="1:18" ht="15" hidden="1" customHeight="1" x14ac:dyDescent="0.3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9"/>
    </row>
    <row r="298" spans="1:18" ht="15" hidden="1" customHeight="1" x14ac:dyDescent="0.3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9"/>
    </row>
    <row r="299" spans="1:18" ht="15" hidden="1" customHeight="1" x14ac:dyDescent="0.3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9"/>
    </row>
    <row r="300" spans="1:18" ht="15" hidden="1" customHeight="1" x14ac:dyDescent="0.3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9"/>
    </row>
    <row r="301" spans="1:18" ht="15" hidden="1" customHeight="1" x14ac:dyDescent="0.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9"/>
    </row>
    <row r="302" spans="1:18" ht="15" hidden="1" customHeight="1" x14ac:dyDescent="0.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9"/>
    </row>
    <row r="303" spans="1:18" ht="15" hidden="1" customHeight="1" x14ac:dyDescent="0.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</row>
    <row r="304" spans="1:18" ht="15" hidden="1" customHeight="1" x14ac:dyDescent="0.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9"/>
    </row>
    <row r="305" spans="1:18" ht="15" hidden="1" customHeight="1" x14ac:dyDescent="0.3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9"/>
    </row>
    <row r="306" spans="1:18" ht="15" hidden="1" customHeight="1" x14ac:dyDescent="0.3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9"/>
    </row>
    <row r="307" spans="1:18" ht="15" hidden="1" customHeight="1" x14ac:dyDescent="0.3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9"/>
    </row>
    <row r="308" spans="1:18" ht="15" hidden="1" customHeight="1" x14ac:dyDescent="0.3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9"/>
    </row>
    <row r="309" spans="1:18" ht="15" hidden="1" customHeight="1" x14ac:dyDescent="0.3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9"/>
    </row>
    <row r="310" spans="1:18" ht="15" hidden="1" customHeight="1" x14ac:dyDescent="0.3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9"/>
    </row>
    <row r="311" spans="1:18" ht="15" hidden="1" customHeight="1" x14ac:dyDescent="0.3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9"/>
    </row>
    <row r="312" spans="1:18" ht="15" hidden="1" customHeight="1" x14ac:dyDescent="0.3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9"/>
    </row>
    <row r="313" spans="1:18" ht="15" hidden="1" customHeight="1" x14ac:dyDescent="0.3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9"/>
    </row>
    <row r="314" spans="1:18" ht="15" hidden="1" customHeight="1" x14ac:dyDescent="0.3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9"/>
    </row>
    <row r="315" spans="1:18" ht="15" hidden="1" customHeight="1" x14ac:dyDescent="0.3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9"/>
    </row>
    <row r="316" spans="1:18" ht="15" hidden="1" customHeight="1" x14ac:dyDescent="0.3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9"/>
    </row>
    <row r="317" spans="1:18" ht="15" hidden="1" customHeight="1" x14ac:dyDescent="0.3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9"/>
    </row>
    <row r="318" spans="1:18" ht="15" hidden="1" customHeight="1" x14ac:dyDescent="0.3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9"/>
    </row>
    <row r="319" spans="1:18" ht="15" hidden="1" customHeight="1" x14ac:dyDescent="0.3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9"/>
    </row>
    <row r="320" spans="1:18" ht="15" hidden="1" customHeight="1" x14ac:dyDescent="0.3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9"/>
    </row>
    <row r="321" spans="1:18" ht="15" hidden="1" customHeight="1" x14ac:dyDescent="0.3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9"/>
    </row>
    <row r="322" spans="1:18" ht="15" hidden="1" customHeight="1" x14ac:dyDescent="0.3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9"/>
    </row>
    <row r="323" spans="1:18" ht="15" hidden="1" customHeight="1" x14ac:dyDescent="0.3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9"/>
    </row>
    <row r="324" spans="1:18" ht="15" hidden="1" customHeight="1" x14ac:dyDescent="0.3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</row>
    <row r="325" spans="1:18" ht="15" hidden="1" customHeight="1" x14ac:dyDescent="0.3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9"/>
    </row>
    <row r="326" spans="1:18" ht="15" hidden="1" customHeight="1" x14ac:dyDescent="0.3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9"/>
    </row>
    <row r="327" spans="1:18" ht="15" hidden="1" customHeight="1" x14ac:dyDescent="0.3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9"/>
    </row>
    <row r="328" spans="1:18" ht="15" hidden="1" customHeight="1" x14ac:dyDescent="0.3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9"/>
    </row>
    <row r="329" spans="1:18" ht="15" hidden="1" customHeight="1" x14ac:dyDescent="0.3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9"/>
    </row>
    <row r="330" spans="1:18" ht="15" hidden="1" customHeight="1" x14ac:dyDescent="0.3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9"/>
    </row>
    <row r="331" spans="1:18" ht="15" hidden="1" customHeight="1" x14ac:dyDescent="0.3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9"/>
    </row>
    <row r="332" spans="1:18" ht="15" hidden="1" customHeight="1" x14ac:dyDescent="0.3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9"/>
    </row>
    <row r="333" spans="1:18" ht="15" hidden="1" customHeight="1" x14ac:dyDescent="0.3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9"/>
    </row>
    <row r="334" spans="1:18" ht="15" hidden="1" customHeight="1" x14ac:dyDescent="0.3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9"/>
    </row>
    <row r="335" spans="1:18" ht="15" hidden="1" customHeight="1" x14ac:dyDescent="0.3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9"/>
    </row>
    <row r="336" spans="1:18" ht="15" hidden="1" customHeight="1" x14ac:dyDescent="0.3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9"/>
    </row>
    <row r="337" spans="1:18" ht="15" hidden="1" customHeight="1" x14ac:dyDescent="0.3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9"/>
    </row>
    <row r="338" spans="1:18" ht="15" hidden="1" customHeight="1" x14ac:dyDescent="0.3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9"/>
    </row>
    <row r="339" spans="1:18" ht="15" hidden="1" customHeight="1" x14ac:dyDescent="0.3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9"/>
    </row>
    <row r="340" spans="1:18" ht="15" hidden="1" customHeight="1" x14ac:dyDescent="0.3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9"/>
    </row>
    <row r="341" spans="1:18" ht="15" hidden="1" customHeight="1" x14ac:dyDescent="0.3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9"/>
    </row>
    <row r="342" spans="1:18" ht="15" hidden="1" customHeight="1" x14ac:dyDescent="0.3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9"/>
    </row>
    <row r="343" spans="1:18" ht="15" hidden="1" customHeight="1" x14ac:dyDescent="0.3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9"/>
    </row>
    <row r="344" spans="1:18" ht="15" hidden="1" customHeight="1" x14ac:dyDescent="0.3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9"/>
    </row>
    <row r="345" spans="1:18" ht="15" hidden="1" customHeight="1" x14ac:dyDescent="0.3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9"/>
    </row>
    <row r="346" spans="1:18" ht="15" hidden="1" customHeight="1" x14ac:dyDescent="0.3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</row>
    <row r="347" spans="1:18" ht="15" hidden="1" customHeight="1" x14ac:dyDescent="0.3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9"/>
    </row>
    <row r="348" spans="1:18" ht="15" hidden="1" customHeight="1" x14ac:dyDescent="0.3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9"/>
    </row>
    <row r="349" spans="1:18" ht="15" hidden="1" customHeight="1" x14ac:dyDescent="0.3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9"/>
    </row>
    <row r="350" spans="1:18" ht="15" hidden="1" customHeight="1" x14ac:dyDescent="0.3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9"/>
    </row>
    <row r="351" spans="1:18" ht="15" hidden="1" customHeight="1" x14ac:dyDescent="0.3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9"/>
    </row>
    <row r="352" spans="1:18" ht="15" hidden="1" customHeight="1" x14ac:dyDescent="0.3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9"/>
    </row>
    <row r="353" spans="1:18" ht="15" hidden="1" customHeight="1" x14ac:dyDescent="0.3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9"/>
    </row>
    <row r="354" spans="1:18" ht="15" hidden="1" customHeight="1" x14ac:dyDescent="0.3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9"/>
    </row>
  </sheetData>
  <pageMargins left="0.25" right="0.25" top="0.75" bottom="0.75" header="0.3" footer="0.3"/>
  <pageSetup paperSize="9" scale="4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FD456"/>
  <sheetViews>
    <sheetView showGridLines="0" tabSelected="1" zoomScale="85" zoomScaleNormal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23" sqref="G23"/>
    </sheetView>
  </sheetViews>
  <sheetFormatPr defaultColWidth="0" defaultRowHeight="0" customHeight="1" zeroHeight="1" outlineLevelRow="3" x14ac:dyDescent="0.25"/>
  <cols>
    <col min="1" max="1" width="1.85546875" style="8" customWidth="1"/>
    <col min="2" max="2" width="1.42578125" style="8" customWidth="1"/>
    <col min="3" max="3" width="53.7109375" style="4" customWidth="1"/>
    <col min="4" max="4" width="14.42578125" style="9" customWidth="1"/>
    <col min="5" max="5" width="1.5703125" style="9" customWidth="1"/>
    <col min="6" max="6" width="13.5703125" style="9" customWidth="1"/>
    <col min="7" max="7" width="14.85546875" style="9" customWidth="1"/>
    <col min="8" max="11" width="10.85546875" style="4" customWidth="1"/>
    <col min="12" max="12" width="10.7109375" style="4" customWidth="1"/>
    <col min="13" max="17" width="9.7109375" style="4" customWidth="1"/>
    <col min="18" max="18" width="11" style="4" customWidth="1"/>
    <col min="19" max="19" width="2.28515625" style="4" customWidth="1"/>
    <col min="20" max="20" width="2.85546875" style="103" customWidth="1"/>
    <col min="21" max="22" width="9.7109375" style="4" hidden="1" customWidth="1"/>
    <col min="23" max="23" width="2.28515625" style="4" hidden="1" customWidth="1"/>
    <col min="24" max="24" width="10.7109375" style="4" hidden="1" customWidth="1"/>
    <col min="25" max="27" width="9.140625" style="4" hidden="1" customWidth="1"/>
    <col min="28" max="208" width="9.140625" style="103" hidden="1" customWidth="1"/>
    <col min="209" max="210" width="11.28515625" style="103" hidden="1" customWidth="1"/>
    <col min="211" max="16384" width="9.140625" style="103" hidden="1"/>
  </cols>
  <sheetData>
    <row r="1" spans="1:27" s="92" customFormat="1" ht="15.75" x14ac:dyDescent="0.25">
      <c r="A1" s="133"/>
      <c r="B1" s="134" t="s">
        <v>197</v>
      </c>
      <c r="C1" s="134"/>
      <c r="D1" s="135"/>
      <c r="E1" s="135"/>
      <c r="F1" s="135"/>
      <c r="G1" s="135"/>
      <c r="H1" s="136"/>
      <c r="I1" s="136"/>
      <c r="J1" s="136"/>
      <c r="K1" s="136"/>
      <c r="L1" s="137"/>
      <c r="M1" s="136"/>
      <c r="N1" s="135"/>
      <c r="O1" s="135"/>
      <c r="P1" s="135"/>
      <c r="Q1" s="136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ht="8.25" customHeight="1" x14ac:dyDescent="0.2">
      <c r="B2" s="1"/>
      <c r="C2" s="2"/>
      <c r="D2" s="3"/>
      <c r="E2" s="3"/>
      <c r="F2" s="3"/>
      <c r="G2" s="3"/>
      <c r="H2" s="2"/>
      <c r="I2" s="2"/>
      <c r="J2" s="2"/>
      <c r="K2" s="2"/>
      <c r="L2" s="1"/>
      <c r="M2" s="2"/>
      <c r="N2" s="3"/>
      <c r="O2" s="3"/>
      <c r="P2" s="3"/>
      <c r="Q2" s="2"/>
    </row>
    <row r="3" spans="1:27" ht="12.6" customHeight="1" x14ac:dyDescent="0.2">
      <c r="B3" s="131" t="s">
        <v>0</v>
      </c>
      <c r="C3" s="132"/>
      <c r="D3" s="131"/>
      <c r="E3" s="131"/>
      <c r="F3" s="3"/>
      <c r="G3" s="3"/>
    </row>
    <row r="4" spans="1:27" s="104" customFormat="1" ht="12.6" customHeight="1" x14ac:dyDescent="0.25">
      <c r="A4" s="6"/>
      <c r="B4" s="116"/>
      <c r="C4" s="117"/>
      <c r="D4" s="118"/>
      <c r="E4" s="118"/>
      <c r="F4" s="3"/>
      <c r="G4" s="3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U4" s="6"/>
      <c r="V4" s="6"/>
      <c r="W4" s="6"/>
      <c r="X4" s="6"/>
      <c r="Y4" s="6"/>
      <c r="Z4" s="6"/>
      <c r="AA4" s="6"/>
    </row>
    <row r="5" spans="1:27" s="104" customFormat="1" ht="12.6" customHeight="1" x14ac:dyDescent="0.25">
      <c r="A5" s="6"/>
      <c r="B5" s="116"/>
      <c r="C5" s="299" t="s">
        <v>1</v>
      </c>
      <c r="D5" s="120" t="s">
        <v>2</v>
      </c>
      <c r="E5" s="118"/>
      <c r="F5" s="3"/>
      <c r="G5" s="3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U5" s="6"/>
      <c r="V5" s="6"/>
      <c r="W5" s="6"/>
      <c r="X5" s="7">
        <v>1.4999999999999999E-2</v>
      </c>
      <c r="Y5" s="6"/>
      <c r="Z5" s="6"/>
      <c r="AA5" s="6"/>
    </row>
    <row r="6" spans="1:27" s="104" customFormat="1" ht="12.6" customHeight="1" x14ac:dyDescent="0.25">
      <c r="A6" s="6"/>
      <c r="B6" s="116"/>
      <c r="C6" s="299" t="s">
        <v>3</v>
      </c>
      <c r="D6" s="120" t="s">
        <v>4</v>
      </c>
      <c r="E6" s="118"/>
      <c r="F6" s="3"/>
      <c r="G6" s="3"/>
      <c r="H6" s="5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U6" s="6"/>
      <c r="V6" s="6"/>
      <c r="W6" s="6"/>
      <c r="X6" s="7">
        <f>X5-0.25%</f>
        <v>1.2499999999999999E-2</v>
      </c>
      <c r="Y6" s="6"/>
      <c r="Z6" s="6"/>
      <c r="AA6" s="6"/>
    </row>
    <row r="7" spans="1:27" s="104" customFormat="1" ht="12.6" customHeight="1" x14ac:dyDescent="0.25">
      <c r="A7" s="6"/>
      <c r="B7" s="116"/>
      <c r="C7" s="299" t="s">
        <v>5</v>
      </c>
      <c r="D7" s="407">
        <v>43100</v>
      </c>
      <c r="E7" s="392"/>
      <c r="F7" s="3"/>
      <c r="G7" s="3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U7" s="6"/>
      <c r="V7" s="6"/>
      <c r="W7" s="6"/>
      <c r="X7" s="7">
        <f t="shared" ref="X7:X18" si="0">X6-0.25%</f>
        <v>9.9999999999999985E-3</v>
      </c>
      <c r="Y7" s="6"/>
      <c r="Z7" s="6"/>
      <c r="AA7" s="6"/>
    </row>
    <row r="8" spans="1:27" s="104" customFormat="1" ht="12.6" customHeight="1" x14ac:dyDescent="0.25">
      <c r="A8" s="6"/>
      <c r="B8" s="116"/>
      <c r="C8" s="299" t="s">
        <v>6</v>
      </c>
      <c r="D8" s="120" t="s">
        <v>7</v>
      </c>
      <c r="E8" s="118"/>
      <c r="F8" s="3"/>
      <c r="G8" s="3"/>
      <c r="H8" s="5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U8" s="6"/>
      <c r="V8" s="6"/>
      <c r="W8" s="6"/>
      <c r="X8" s="7">
        <f t="shared" si="0"/>
        <v>7.499999999999998E-3</v>
      </c>
      <c r="Y8" s="6"/>
      <c r="Z8" s="6"/>
      <c r="AA8" s="6"/>
    </row>
    <row r="9" spans="1:27" s="104" customFormat="1" ht="12.6" customHeight="1" x14ac:dyDescent="0.25">
      <c r="A9" s="6"/>
      <c r="B9" s="116"/>
      <c r="C9" s="299" t="s">
        <v>8</v>
      </c>
      <c r="D9" s="120" t="s">
        <v>404</v>
      </c>
      <c r="E9" s="118"/>
      <c r="F9" s="3"/>
      <c r="G9" s="3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U9" s="6"/>
      <c r="V9" s="6"/>
      <c r="W9" s="6"/>
      <c r="X9" s="7">
        <f t="shared" si="0"/>
        <v>4.9999999999999975E-3</v>
      </c>
      <c r="Y9" s="6"/>
      <c r="Z9" s="6"/>
      <c r="AA9" s="6"/>
    </row>
    <row r="10" spans="1:27" s="104" customFormat="1" ht="4.5" customHeight="1" x14ac:dyDescent="0.25">
      <c r="A10" s="6"/>
      <c r="B10" s="116"/>
      <c r="C10" s="117"/>
      <c r="D10" s="118"/>
      <c r="E10" s="118"/>
      <c r="F10" s="3"/>
      <c r="G10" s="3"/>
      <c r="H10" s="5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U10" s="6"/>
      <c r="V10" s="6"/>
      <c r="W10" s="6"/>
      <c r="X10" s="7">
        <f t="shared" si="0"/>
        <v>2.4999999999999974E-3</v>
      </c>
      <c r="Y10" s="6"/>
      <c r="Z10" s="6"/>
      <c r="AA10" s="6"/>
    </row>
    <row r="11" spans="1:27" ht="12.6" customHeight="1" x14ac:dyDescent="0.2">
      <c r="F11" s="3"/>
      <c r="X11" s="7">
        <f t="shared" si="0"/>
        <v>0</v>
      </c>
    </row>
    <row r="12" spans="1:27" ht="12.6" customHeight="1" x14ac:dyDescent="0.25">
      <c r="B12" s="131" t="s">
        <v>9</v>
      </c>
      <c r="C12" s="131"/>
      <c r="D12" s="131"/>
      <c r="E12" s="131"/>
      <c r="F12" s="131"/>
      <c r="G12" s="131"/>
      <c r="X12" s="7">
        <f t="shared" si="0"/>
        <v>-2.5000000000000001E-3</v>
      </c>
    </row>
    <row r="13" spans="1:27" ht="12.6" customHeight="1" x14ac:dyDescent="0.2">
      <c r="B13" s="116"/>
      <c r="C13" s="341" t="s">
        <v>178</v>
      </c>
      <c r="D13" s="121">
        <v>7</v>
      </c>
      <c r="E13" s="121"/>
      <c r="F13" s="391"/>
      <c r="G13" s="122">
        <f>INDEX(X5:X18,D13,1)</f>
        <v>0</v>
      </c>
      <c r="X13" s="7">
        <f t="shared" si="0"/>
        <v>-5.0000000000000001E-3</v>
      </c>
    </row>
    <row r="14" spans="1:27" ht="12.6" customHeight="1" x14ac:dyDescent="0.2">
      <c r="B14" s="116"/>
      <c r="C14" s="341"/>
      <c r="D14" s="121"/>
      <c r="E14" s="121"/>
      <c r="F14" s="121"/>
      <c r="G14" s="123"/>
      <c r="X14" s="7">
        <f t="shared" si="0"/>
        <v>-7.4999999999999997E-3</v>
      </c>
    </row>
    <row r="15" spans="1:27" ht="12.6" customHeight="1" x14ac:dyDescent="0.2">
      <c r="B15" s="116"/>
      <c r="C15" s="341" t="s">
        <v>192</v>
      </c>
      <c r="D15" s="121">
        <v>7</v>
      </c>
      <c r="E15" s="121"/>
      <c r="F15" s="391"/>
      <c r="G15" s="122">
        <f>INDEX(X20:X34,D15,1)</f>
        <v>0</v>
      </c>
      <c r="X15" s="7">
        <f t="shared" si="0"/>
        <v>-0.01</v>
      </c>
    </row>
    <row r="16" spans="1:27" ht="12.6" customHeight="1" x14ac:dyDescent="0.2">
      <c r="B16" s="116"/>
      <c r="C16" s="341"/>
      <c r="D16" s="121"/>
      <c r="E16" s="121"/>
      <c r="F16" s="121"/>
      <c r="G16" s="123"/>
      <c r="X16" s="7">
        <f t="shared" si="0"/>
        <v>-1.2500000000000001E-2</v>
      </c>
    </row>
    <row r="17" spans="1:27" ht="12.6" customHeight="1" x14ac:dyDescent="0.2">
      <c r="B17" s="116"/>
      <c r="C17" s="341" t="s">
        <v>193</v>
      </c>
      <c r="D17" s="121">
        <v>4</v>
      </c>
      <c r="E17" s="121"/>
      <c r="F17" s="391"/>
      <c r="G17" s="122">
        <f>INDEX(X36:X43,D17,1)</f>
        <v>0</v>
      </c>
      <c r="X17" s="7">
        <f t="shared" si="0"/>
        <v>-1.5000000000000001E-2</v>
      </c>
    </row>
    <row r="18" spans="1:27" ht="12.6" customHeight="1" x14ac:dyDescent="0.2">
      <c r="B18" s="116"/>
      <c r="C18" s="341"/>
      <c r="D18" s="121"/>
      <c r="E18" s="121"/>
      <c r="F18" s="121"/>
      <c r="G18" s="123"/>
      <c r="X18" s="7">
        <f t="shared" si="0"/>
        <v>-1.7500000000000002E-2</v>
      </c>
    </row>
    <row r="19" spans="1:27" ht="12.6" customHeight="1" x14ac:dyDescent="0.2">
      <c r="B19" s="116"/>
      <c r="C19" s="341" t="s">
        <v>194</v>
      </c>
      <c r="D19" s="121">
        <v>7</v>
      </c>
      <c r="E19" s="121"/>
      <c r="F19" s="391"/>
      <c r="G19" s="122">
        <f>INDEX(X20:X34,D19,1)</f>
        <v>0</v>
      </c>
      <c r="V19" s="7"/>
      <c r="X19" s="7"/>
    </row>
    <row r="20" spans="1:27" ht="12.6" customHeight="1" x14ac:dyDescent="0.2">
      <c r="B20" s="116"/>
      <c r="C20" s="341"/>
      <c r="D20" s="121"/>
      <c r="E20" s="121"/>
      <c r="F20" s="121"/>
      <c r="G20" s="123"/>
      <c r="V20" s="7"/>
      <c r="X20" s="7">
        <v>0.03</v>
      </c>
    </row>
    <row r="21" spans="1:27" ht="12.6" customHeight="1" x14ac:dyDescent="0.2">
      <c r="B21" s="116"/>
      <c r="C21" s="341" t="s">
        <v>195</v>
      </c>
      <c r="D21" s="121">
        <v>7</v>
      </c>
      <c r="E21" s="121"/>
      <c r="F21" s="391"/>
      <c r="G21" s="122">
        <f>INDEX(X45:X55,D21,1)</f>
        <v>0</v>
      </c>
      <c r="V21" s="7"/>
      <c r="X21" s="7">
        <f t="shared" ref="X21:X34" si="1">X20-0.5%</f>
        <v>2.4999999999999998E-2</v>
      </c>
    </row>
    <row r="22" spans="1:27" ht="12.6" customHeight="1" x14ac:dyDescent="0.2">
      <c r="B22" s="116"/>
      <c r="C22" s="341"/>
      <c r="D22" s="121"/>
      <c r="E22" s="121"/>
      <c r="F22" s="121"/>
      <c r="G22" s="123"/>
      <c r="V22" s="7"/>
      <c r="X22" s="7">
        <f t="shared" si="1"/>
        <v>1.9999999999999997E-2</v>
      </c>
    </row>
    <row r="23" spans="1:27" ht="12.6" customHeight="1" x14ac:dyDescent="0.2">
      <c r="B23" s="116"/>
      <c r="C23" s="341" t="s">
        <v>196</v>
      </c>
      <c r="D23" s="121">
        <v>7</v>
      </c>
      <c r="E23" s="121"/>
      <c r="F23" s="391"/>
      <c r="G23" s="122">
        <f>INDEX(X5:X18,D23,1)</f>
        <v>0</v>
      </c>
      <c r="V23" s="7"/>
      <c r="X23" s="7">
        <f t="shared" si="1"/>
        <v>1.4999999999999996E-2</v>
      </c>
    </row>
    <row r="24" spans="1:27" ht="12" customHeight="1" x14ac:dyDescent="0.2">
      <c r="B24" s="116"/>
      <c r="C24" s="124"/>
      <c r="D24" s="121"/>
      <c r="E24" s="121"/>
      <c r="F24" s="121"/>
      <c r="G24" s="121"/>
      <c r="V24" s="7"/>
      <c r="X24" s="7">
        <f t="shared" si="1"/>
        <v>9.999999999999995E-3</v>
      </c>
    </row>
    <row r="25" spans="1:27" ht="12.6" customHeight="1" x14ac:dyDescent="0.25">
      <c r="V25" s="7"/>
      <c r="X25" s="7">
        <f t="shared" si="1"/>
        <v>4.9999999999999949E-3</v>
      </c>
    </row>
    <row r="26" spans="1:27" ht="12.6" customHeight="1" x14ac:dyDescent="0.25">
      <c r="B26" s="131" t="s">
        <v>168</v>
      </c>
      <c r="C26" s="132"/>
      <c r="D26" s="131"/>
      <c r="E26" s="131"/>
      <c r="F26" s="131"/>
      <c r="G26" s="131"/>
      <c r="V26" s="7"/>
      <c r="X26" s="7">
        <f t="shared" si="1"/>
        <v>0</v>
      </c>
    </row>
    <row r="27" spans="1:27" s="105" customFormat="1" ht="12.6" customHeight="1" x14ac:dyDescent="0.2">
      <c r="A27" s="10"/>
      <c r="B27" s="116"/>
      <c r="C27" s="116"/>
      <c r="D27" s="121"/>
      <c r="E27" s="121"/>
      <c r="F27" s="121"/>
      <c r="G27" s="12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U27" s="10"/>
      <c r="V27" s="7"/>
      <c r="W27" s="10"/>
      <c r="X27" s="7">
        <f t="shared" si="1"/>
        <v>-5.0000000000000001E-3</v>
      </c>
      <c r="Y27" s="10"/>
      <c r="Z27" s="10"/>
      <c r="AA27" s="10"/>
    </row>
    <row r="28" spans="1:27" s="105" customFormat="1" ht="12.6" customHeight="1" x14ac:dyDescent="0.2">
      <c r="A28" s="10"/>
      <c r="B28" s="116"/>
      <c r="C28" s="116"/>
      <c r="D28" s="116"/>
      <c r="E28" s="116"/>
      <c r="F28" s="125" t="s">
        <v>10</v>
      </c>
      <c r="G28" s="126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U28" s="10"/>
      <c r="V28" s="7"/>
      <c r="W28" s="10"/>
      <c r="X28" s="7">
        <f t="shared" si="1"/>
        <v>-0.01</v>
      </c>
      <c r="Y28" s="10"/>
      <c r="Z28" s="10"/>
      <c r="AA28" s="10"/>
    </row>
    <row r="29" spans="1:27" s="105" customFormat="1" ht="12.6" customHeight="1" x14ac:dyDescent="0.2">
      <c r="A29" s="10"/>
      <c r="B29" s="116"/>
      <c r="C29" s="116"/>
      <c r="D29" s="116"/>
      <c r="E29" s="116"/>
      <c r="F29" s="127" t="s">
        <v>11</v>
      </c>
      <c r="G29" s="128" t="s">
        <v>12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U29" s="10"/>
      <c r="V29" s="7"/>
      <c r="W29" s="10"/>
      <c r="X29" s="7">
        <f t="shared" si="1"/>
        <v>-1.4999999999999999E-2</v>
      </c>
      <c r="Y29" s="10"/>
      <c r="Z29" s="10"/>
      <c r="AA29" s="10"/>
    </row>
    <row r="30" spans="1:27" s="105" customFormat="1" ht="12.6" customHeight="1" x14ac:dyDescent="0.2">
      <c r="A30" s="10"/>
      <c r="B30" s="116"/>
      <c r="C30" s="207" t="s">
        <v>13</v>
      </c>
      <c r="D30" s="142" t="s">
        <v>14</v>
      </c>
      <c r="E30" s="116"/>
      <c r="F30" s="305">
        <v>28803.747447223999</v>
      </c>
      <c r="G30" s="305">
        <v>17959.540035778271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U30" s="10"/>
      <c r="V30" s="10"/>
      <c r="W30" s="10"/>
      <c r="X30" s="7">
        <f t="shared" si="1"/>
        <v>-0.02</v>
      </c>
      <c r="Y30" s="10"/>
      <c r="Z30" s="10"/>
      <c r="AA30" s="10"/>
    </row>
    <row r="31" spans="1:27" s="105" customFormat="1" ht="12.6" customHeight="1" x14ac:dyDescent="0.2">
      <c r="A31" s="10"/>
      <c r="B31" s="116"/>
      <c r="C31" s="207" t="s">
        <v>15</v>
      </c>
      <c r="D31" s="142" t="s">
        <v>14</v>
      </c>
      <c r="E31" s="116"/>
      <c r="F31" s="305">
        <v>9808.2857132753124</v>
      </c>
      <c r="G31" s="305">
        <v>10391.488038901407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7">
        <f t="shared" si="1"/>
        <v>-2.5000000000000001E-2</v>
      </c>
      <c r="Y31" s="10"/>
      <c r="Z31" s="10"/>
      <c r="AA31" s="10"/>
    </row>
    <row r="32" spans="1:27" s="105" customFormat="1" ht="12.6" customHeight="1" x14ac:dyDescent="0.2">
      <c r="A32" s="10"/>
      <c r="B32" s="116"/>
      <c r="C32" s="207" t="s">
        <v>16</v>
      </c>
      <c r="D32" s="142" t="s">
        <v>17</v>
      </c>
      <c r="E32" s="116"/>
      <c r="F32" s="363">
        <v>0.30710948858950377</v>
      </c>
      <c r="G32" s="363">
        <v>0.69342959150742556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U32" s="10"/>
      <c r="V32" s="10"/>
      <c r="W32" s="10"/>
      <c r="X32" s="7">
        <f t="shared" si="1"/>
        <v>-3.0000000000000002E-2</v>
      </c>
      <c r="Y32" s="10"/>
      <c r="Z32" s="10"/>
      <c r="AA32" s="10"/>
    </row>
    <row r="33" spans="1:27" s="105" customFormat="1" ht="12.6" customHeight="1" x14ac:dyDescent="0.2">
      <c r="A33" s="10"/>
      <c r="B33" s="116"/>
      <c r="C33" s="207" t="s">
        <v>18</v>
      </c>
      <c r="D33" s="142" t="s">
        <v>19</v>
      </c>
      <c r="E33" s="116"/>
      <c r="F33" s="348">
        <v>4.452108270418754</v>
      </c>
      <c r="G33" s="348">
        <v>3.3832787979377277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U33" s="10"/>
      <c r="V33" s="10"/>
      <c r="W33" s="10"/>
      <c r="X33" s="7">
        <f t="shared" si="1"/>
        <v>-3.5000000000000003E-2</v>
      </c>
      <c r="Y33" s="10"/>
      <c r="Z33" s="10"/>
      <c r="AA33" s="10"/>
    </row>
    <row r="34" spans="1:27" s="105" customFormat="1" ht="12.6" customHeight="1" x14ac:dyDescent="0.2">
      <c r="A34" s="10"/>
      <c r="B34" s="116"/>
      <c r="C34" s="207" t="s">
        <v>20</v>
      </c>
      <c r="D34" s="142" t="s">
        <v>19</v>
      </c>
      <c r="E34" s="116"/>
      <c r="F34" s="348">
        <v>5.7691303502742981</v>
      </c>
      <c r="G34" s="348">
        <v>4.4539550746384444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U34" s="10"/>
      <c r="V34" s="10"/>
      <c r="W34" s="10"/>
      <c r="X34" s="7">
        <f t="shared" si="1"/>
        <v>-0.04</v>
      </c>
      <c r="Y34" s="10"/>
      <c r="Z34" s="10"/>
      <c r="AA34" s="10"/>
    </row>
    <row r="35" spans="1:27" s="105" customFormat="1" ht="12.6" customHeight="1" x14ac:dyDescent="0.2">
      <c r="A35" s="10"/>
      <c r="B35" s="116"/>
      <c r="C35" s="207" t="s">
        <v>21</v>
      </c>
      <c r="D35" s="142" t="s">
        <v>19</v>
      </c>
      <c r="E35" s="116"/>
      <c r="F35" s="409">
        <v>9</v>
      </c>
      <c r="G35" s="40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U35" s="10"/>
      <c r="V35" s="10"/>
      <c r="W35" s="10"/>
      <c r="X35" s="10"/>
      <c r="Y35" s="10"/>
      <c r="Z35" s="10"/>
      <c r="AA35" s="10"/>
    </row>
    <row r="36" spans="1:27" s="105" customFormat="1" ht="12.6" customHeight="1" x14ac:dyDescent="0.2">
      <c r="A36" s="10"/>
      <c r="B36" s="116"/>
      <c r="C36" s="207" t="s">
        <v>22</v>
      </c>
      <c r="D36" s="142" t="s">
        <v>19</v>
      </c>
      <c r="E36" s="116"/>
      <c r="F36" s="410">
        <v>9</v>
      </c>
      <c r="G36" s="4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U36" s="10"/>
      <c r="V36" s="10"/>
      <c r="W36" s="10"/>
      <c r="X36" s="7">
        <v>0.15</v>
      </c>
      <c r="Y36" s="10"/>
      <c r="Z36" s="10"/>
      <c r="AA36" s="10"/>
    </row>
    <row r="37" spans="1:27" s="105" customFormat="1" ht="12.6" customHeight="1" x14ac:dyDescent="0.2">
      <c r="A37" s="10"/>
      <c r="B37" s="116"/>
      <c r="C37" s="207" t="s">
        <v>148</v>
      </c>
      <c r="D37" s="142" t="s">
        <v>14</v>
      </c>
      <c r="E37" s="116"/>
      <c r="F37" s="409">
        <v>101635.66732545906</v>
      </c>
      <c r="G37" s="409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U37" s="10"/>
      <c r="V37" s="10"/>
      <c r="W37" s="10"/>
      <c r="X37" s="7">
        <f>X36-5%</f>
        <v>9.9999999999999992E-2</v>
      </c>
      <c r="Y37" s="10"/>
      <c r="Z37" s="10"/>
      <c r="AA37" s="10"/>
    </row>
    <row r="38" spans="1:27" s="105" customFormat="1" ht="12.6" customHeight="1" x14ac:dyDescent="0.2">
      <c r="A38" s="10"/>
      <c r="B38" s="116"/>
      <c r="C38" s="335"/>
      <c r="D38" s="121"/>
      <c r="E38" s="121"/>
      <c r="F38" s="121"/>
      <c r="G38" s="12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U38" s="10"/>
      <c r="V38" s="10"/>
      <c r="W38" s="10"/>
      <c r="X38" s="7">
        <f t="shared" ref="X38:X43" si="2">X37-5%</f>
        <v>4.9999999999999989E-2</v>
      </c>
      <c r="Y38" s="10"/>
      <c r="Z38" s="10"/>
      <c r="AA38" s="10"/>
    </row>
    <row r="39" spans="1:27" s="105" customFormat="1" ht="12.6" customHeight="1" x14ac:dyDescent="0.2">
      <c r="A39" s="10"/>
      <c r="B39" s="116"/>
      <c r="C39" s="364" t="s">
        <v>164</v>
      </c>
      <c r="D39" s="347" t="s">
        <v>14</v>
      </c>
      <c r="E39" s="150"/>
      <c r="F39" s="346">
        <v>0</v>
      </c>
      <c r="G39" s="12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U39" s="10"/>
      <c r="V39" s="10"/>
      <c r="W39" s="10"/>
      <c r="X39" s="7">
        <f t="shared" si="2"/>
        <v>0</v>
      </c>
      <c r="Y39" s="10"/>
      <c r="Z39" s="10"/>
      <c r="AA39" s="10"/>
    </row>
    <row r="40" spans="1:27" s="105" customFormat="1" ht="12.6" customHeight="1" x14ac:dyDescent="0.2">
      <c r="A40" s="10"/>
      <c r="B40" s="116"/>
      <c r="C40" s="364" t="s">
        <v>165</v>
      </c>
      <c r="D40" s="347" t="s">
        <v>14</v>
      </c>
      <c r="E40" s="150"/>
      <c r="F40" s="346">
        <v>0</v>
      </c>
      <c r="G40" s="12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U40" s="10"/>
      <c r="V40" s="10"/>
      <c r="W40" s="10"/>
      <c r="X40" s="7">
        <f t="shared" si="2"/>
        <v>-0.05</v>
      </c>
      <c r="Y40" s="10"/>
      <c r="Z40" s="10"/>
      <c r="AA40" s="10"/>
    </row>
    <row r="41" spans="1:27" s="105" customFormat="1" ht="12.6" customHeight="1" x14ac:dyDescent="0.2">
      <c r="A41" s="10"/>
      <c r="B41" s="116"/>
      <c r="C41" s="364" t="s">
        <v>23</v>
      </c>
      <c r="D41" s="347" t="s">
        <v>17</v>
      </c>
      <c r="E41" s="150"/>
      <c r="F41" s="363">
        <v>0.11</v>
      </c>
      <c r="G41" s="12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U41" s="10"/>
      <c r="V41" s="10"/>
      <c r="W41" s="10"/>
      <c r="X41" s="7">
        <f t="shared" si="2"/>
        <v>-0.1</v>
      </c>
      <c r="Y41" s="10"/>
      <c r="Z41" s="10"/>
      <c r="AA41" s="10"/>
    </row>
    <row r="42" spans="1:27" s="105" customFormat="1" ht="12.6" customHeight="1" x14ac:dyDescent="0.2">
      <c r="A42" s="10"/>
      <c r="B42" s="116"/>
      <c r="C42" s="364" t="s">
        <v>171</v>
      </c>
      <c r="D42" s="347" t="s">
        <v>14</v>
      </c>
      <c r="E42" s="150"/>
      <c r="F42" s="387">
        <f>SUM(I101:R101)</f>
        <v>0</v>
      </c>
      <c r="G42" s="12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U42" s="10"/>
      <c r="V42" s="10"/>
      <c r="W42" s="10"/>
      <c r="X42" s="7">
        <f t="shared" si="2"/>
        <v>-0.15000000000000002</v>
      </c>
      <c r="Y42" s="10"/>
      <c r="Z42" s="10"/>
      <c r="AA42" s="10"/>
    </row>
    <row r="43" spans="1:27" s="105" customFormat="1" ht="12.6" customHeight="1" x14ac:dyDescent="0.2">
      <c r="A43" s="10"/>
      <c r="B43" s="116"/>
      <c r="C43" s="364" t="s">
        <v>24</v>
      </c>
      <c r="D43" s="347" t="s">
        <v>14</v>
      </c>
      <c r="E43" s="150"/>
      <c r="F43" s="387">
        <f>SUM(I97:R97)</f>
        <v>14500</v>
      </c>
      <c r="G43" s="12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U43" s="10"/>
      <c r="V43" s="10"/>
      <c r="W43" s="10"/>
      <c r="X43" s="7">
        <f t="shared" si="2"/>
        <v>-0.2</v>
      </c>
      <c r="Y43" s="10"/>
      <c r="Z43" s="10"/>
      <c r="AA43" s="10"/>
    </row>
    <row r="44" spans="1:27" s="105" customFormat="1" ht="12.6" customHeight="1" x14ac:dyDescent="0.2">
      <c r="A44" s="10"/>
      <c r="B44" s="116"/>
      <c r="C44" s="364" t="s">
        <v>25</v>
      </c>
      <c r="D44" s="347" t="s">
        <v>14</v>
      </c>
      <c r="E44" s="150"/>
      <c r="F44" s="387">
        <v>0</v>
      </c>
      <c r="G44" s="12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U44" s="10"/>
      <c r="V44" s="10"/>
      <c r="W44" s="10"/>
      <c r="X44" s="7"/>
      <c r="Y44" s="10"/>
      <c r="Z44" s="10"/>
      <c r="AA44" s="10"/>
    </row>
    <row r="45" spans="1:27" s="105" customFormat="1" ht="12.6" customHeight="1" x14ac:dyDescent="0.2">
      <c r="A45" s="10"/>
      <c r="B45" s="116"/>
      <c r="C45" s="365" t="s">
        <v>424</v>
      </c>
      <c r="D45" s="130" t="s">
        <v>14</v>
      </c>
      <c r="E45" s="150"/>
      <c r="F45" s="130">
        <f>-SUM(F111:R111)</f>
        <v>35410.833333333321</v>
      </c>
      <c r="G45" s="12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U45" s="10"/>
      <c r="V45" s="10"/>
      <c r="W45" s="10"/>
      <c r="X45" s="7">
        <v>0.3</v>
      </c>
      <c r="Y45" s="10"/>
      <c r="Z45" s="10"/>
      <c r="AA45" s="10"/>
    </row>
    <row r="46" spans="1:27" s="105" customFormat="1" ht="12.6" customHeight="1" x14ac:dyDescent="0.2">
      <c r="A46" s="10"/>
      <c r="B46" s="116"/>
      <c r="C46" s="365" t="s">
        <v>314</v>
      </c>
      <c r="D46" s="130" t="s">
        <v>14</v>
      </c>
      <c r="E46" s="150"/>
      <c r="F46" s="130">
        <f>-SUM(F112:R112)</f>
        <v>60999.999999999985</v>
      </c>
      <c r="G46" s="12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U46" s="10"/>
      <c r="V46" s="10"/>
      <c r="W46" s="10"/>
      <c r="X46" s="7">
        <f>X45-5%</f>
        <v>0.25</v>
      </c>
      <c r="Y46" s="10"/>
      <c r="Z46" s="10"/>
      <c r="AA46" s="10"/>
    </row>
    <row r="47" spans="1:27" s="105" customFormat="1" ht="12.6" customHeight="1" x14ac:dyDescent="0.2">
      <c r="A47" s="10"/>
      <c r="B47" s="116"/>
      <c r="C47" s="341"/>
      <c r="D47" s="118"/>
      <c r="E47" s="118"/>
      <c r="F47" s="118"/>
      <c r="G47" s="12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U47" s="10"/>
      <c r="V47" s="10"/>
      <c r="W47" s="10"/>
      <c r="X47" s="7">
        <f>X46-5%</f>
        <v>0.2</v>
      </c>
      <c r="Y47" s="10"/>
      <c r="Z47" s="10"/>
      <c r="AA47" s="10"/>
    </row>
    <row r="48" spans="1:27" s="105" customFormat="1" ht="12.6" customHeight="1" x14ac:dyDescent="0.2">
      <c r="A48" s="10"/>
      <c r="B48" s="116"/>
      <c r="C48" s="335" t="s">
        <v>26</v>
      </c>
      <c r="D48" s="118"/>
      <c r="E48" s="118"/>
      <c r="F48" s="118"/>
      <c r="G48" s="12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U48" s="10"/>
      <c r="V48" s="10"/>
      <c r="W48" s="10"/>
      <c r="X48" s="7">
        <f t="shared" ref="X48:X55" si="3">X47-5%</f>
        <v>0.15000000000000002</v>
      </c>
      <c r="Y48" s="10"/>
      <c r="Z48" s="10"/>
      <c r="AA48" s="10"/>
    </row>
    <row r="49" spans="1:27" s="105" customFormat="1" ht="12.6" customHeight="1" x14ac:dyDescent="0.2">
      <c r="A49" s="10"/>
      <c r="B49" s="116"/>
      <c r="C49" s="366" t="s">
        <v>27</v>
      </c>
      <c r="D49" s="388">
        <f>MIN(I123:R123)</f>
        <v>1.2398384164815188</v>
      </c>
      <c r="E49" s="118"/>
      <c r="F49" s="116"/>
      <c r="G49" s="11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U49" s="10"/>
      <c r="V49" s="10"/>
      <c r="W49" s="10"/>
      <c r="X49" s="7">
        <f t="shared" si="3"/>
        <v>0.10000000000000002</v>
      </c>
      <c r="Y49" s="10"/>
      <c r="Z49" s="10"/>
      <c r="AA49" s="10"/>
    </row>
    <row r="50" spans="1:27" s="105" customFormat="1" ht="12.6" customHeight="1" x14ac:dyDescent="0.2">
      <c r="A50" s="10"/>
      <c r="B50" s="116"/>
      <c r="C50" s="366" t="s">
        <v>28</v>
      </c>
      <c r="D50" s="388">
        <f>AVERAGE(I123:R123)</f>
        <v>2.3292074940766203</v>
      </c>
      <c r="E50" s="118"/>
      <c r="F50" s="116"/>
      <c r="G50" s="11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U50" s="10"/>
      <c r="V50" s="10"/>
      <c r="W50" s="10"/>
      <c r="X50" s="7">
        <f t="shared" si="3"/>
        <v>5.0000000000000017E-2</v>
      </c>
      <c r="Y50" s="10"/>
      <c r="Z50" s="10"/>
      <c r="AA50" s="10"/>
    </row>
    <row r="51" spans="1:27" s="105" customFormat="1" ht="12.6" customHeight="1" x14ac:dyDescent="0.2">
      <c r="A51" s="10"/>
      <c r="B51" s="116"/>
      <c r="C51" s="207" t="s">
        <v>29</v>
      </c>
      <c r="D51" s="406">
        <f>MAX(I83:R83)</f>
        <v>0.40277112076275873</v>
      </c>
      <c r="E51" s="118"/>
      <c r="F51" s="116"/>
      <c r="G51" s="11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U51" s="10"/>
      <c r="V51" s="10"/>
      <c r="W51" s="10"/>
      <c r="X51" s="7">
        <f t="shared" si="3"/>
        <v>0</v>
      </c>
      <c r="Y51" s="10"/>
      <c r="Z51" s="10"/>
      <c r="AA51" s="10"/>
    </row>
    <row r="52" spans="1:27" s="105" customFormat="1" ht="12.6" customHeight="1" x14ac:dyDescent="0.2">
      <c r="A52" s="10"/>
      <c r="B52" s="116"/>
      <c r="C52" s="366" t="s">
        <v>30</v>
      </c>
      <c r="D52" s="405">
        <f>AVERAGE(I83:R83)</f>
        <v>0.30682331089943998</v>
      </c>
      <c r="E52" s="118"/>
      <c r="F52" s="116"/>
      <c r="G52" s="11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U52" s="10"/>
      <c r="V52" s="10"/>
      <c r="W52" s="10"/>
      <c r="X52" s="7">
        <f t="shared" si="3"/>
        <v>-0.05</v>
      </c>
      <c r="Y52" s="10"/>
      <c r="Z52" s="10"/>
      <c r="AA52" s="10"/>
    </row>
    <row r="53" spans="1:27" s="105" customFormat="1" ht="12.6" customHeight="1" x14ac:dyDescent="0.2">
      <c r="A53" s="10"/>
      <c r="B53" s="116"/>
      <c r="C53" s="207" t="s">
        <v>31</v>
      </c>
      <c r="D53" s="406">
        <f>MAX(I77:R77)</f>
        <v>0.44695567534085967</v>
      </c>
      <c r="E53" s="118"/>
      <c r="F53" s="116"/>
      <c r="G53" s="11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U53" s="10"/>
      <c r="V53" s="10"/>
      <c r="W53" s="10"/>
      <c r="X53" s="7">
        <f t="shared" si="3"/>
        <v>-0.1</v>
      </c>
      <c r="Y53" s="10"/>
      <c r="Z53" s="10"/>
      <c r="AA53" s="10"/>
    </row>
    <row r="54" spans="1:27" s="105" customFormat="1" ht="12.6" customHeight="1" x14ac:dyDescent="0.2">
      <c r="A54" s="10"/>
      <c r="B54" s="116"/>
      <c r="C54" s="366" t="s">
        <v>32</v>
      </c>
      <c r="D54" s="405">
        <f>AVERAGE(I77:R77)</f>
        <v>0.35733721987025074</v>
      </c>
      <c r="E54" s="118"/>
      <c r="F54" s="116"/>
      <c r="G54" s="116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U54" s="10"/>
      <c r="V54" s="10"/>
      <c r="W54" s="10"/>
      <c r="X54" s="7">
        <f t="shared" si="3"/>
        <v>-0.15000000000000002</v>
      </c>
      <c r="Y54" s="10"/>
      <c r="Z54" s="10"/>
      <c r="AA54" s="10"/>
    </row>
    <row r="55" spans="1:27" s="105" customFormat="1" ht="12.6" customHeight="1" x14ac:dyDescent="0.2">
      <c r="A55" s="10"/>
      <c r="B55" s="116"/>
      <c r="C55" s="207" t="s">
        <v>33</v>
      </c>
      <c r="D55" s="345">
        <f>MAX(I126:R126)</f>
        <v>2.875</v>
      </c>
      <c r="E55" s="118"/>
      <c r="F55" s="116"/>
      <c r="G55" s="11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U55" s="10"/>
      <c r="V55" s="10"/>
      <c r="W55" s="10"/>
      <c r="X55" s="7">
        <f t="shared" si="3"/>
        <v>-0.2</v>
      </c>
      <c r="Y55" s="10"/>
      <c r="Z55" s="10"/>
      <c r="AA55" s="10"/>
    </row>
    <row r="56" spans="1:27" s="105" customFormat="1" ht="12.6" customHeight="1" x14ac:dyDescent="0.2">
      <c r="A56" s="10"/>
      <c r="B56" s="116"/>
      <c r="C56" s="207" t="s">
        <v>34</v>
      </c>
      <c r="D56" s="345">
        <f>AVERAGE(I126:R126)</f>
        <v>1.1009440211225998</v>
      </c>
      <c r="E56" s="118"/>
      <c r="F56" s="116"/>
      <c r="G56" s="11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U56" s="10"/>
      <c r="V56" s="10"/>
      <c r="W56" s="10"/>
      <c r="X56" s="10"/>
      <c r="Y56" s="10"/>
      <c r="Z56" s="10"/>
      <c r="AA56" s="10"/>
    </row>
    <row r="57" spans="1:27" s="105" customFormat="1" ht="12.6" customHeight="1" x14ac:dyDescent="0.2">
      <c r="A57" s="10"/>
      <c r="B57" s="116"/>
      <c r="C57" s="207" t="s">
        <v>35</v>
      </c>
      <c r="D57" s="380">
        <v>0.14799999999999999</v>
      </c>
      <c r="E57" s="118"/>
      <c r="F57" s="116"/>
      <c r="G57" s="11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U57" s="10"/>
      <c r="V57" s="10"/>
      <c r="W57" s="10"/>
      <c r="X57" s="10"/>
      <c r="Y57" s="10"/>
      <c r="Z57" s="10"/>
      <c r="AA57" s="10"/>
    </row>
    <row r="58" spans="1:27" s="105" customFormat="1" ht="12.6" customHeight="1" x14ac:dyDescent="0.2">
      <c r="A58" s="10"/>
      <c r="B58" s="116"/>
      <c r="C58" s="207" t="s">
        <v>36</v>
      </c>
      <c r="D58" s="380" t="s">
        <v>315</v>
      </c>
      <c r="E58" s="118"/>
      <c r="F58" s="116"/>
      <c r="G58" s="11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U58" s="10"/>
      <c r="V58" s="10"/>
      <c r="W58" s="10"/>
      <c r="X58" s="10"/>
      <c r="Y58" s="10"/>
      <c r="Z58" s="10"/>
      <c r="AA58" s="10"/>
    </row>
    <row r="59" spans="1:27" s="105" customFormat="1" ht="12.6" customHeight="1" x14ac:dyDescent="0.2">
      <c r="A59" s="10"/>
      <c r="B59" s="116"/>
      <c r="C59" s="207" t="s">
        <v>440</v>
      </c>
      <c r="D59" s="404">
        <v>1.23</v>
      </c>
      <c r="E59" s="118"/>
      <c r="F59" s="116"/>
      <c r="G59" s="11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U59" s="10"/>
      <c r="V59" s="10"/>
      <c r="W59" s="10"/>
      <c r="X59" s="10"/>
      <c r="Y59" s="10"/>
      <c r="Z59" s="10"/>
      <c r="AA59" s="10"/>
    </row>
    <row r="60" spans="1:27" s="105" customFormat="1" ht="12.6" customHeight="1" x14ac:dyDescent="0.2">
      <c r="A60" s="10"/>
      <c r="B60" s="116"/>
      <c r="C60" s="207" t="s">
        <v>37</v>
      </c>
      <c r="D60" s="380">
        <v>0.87</v>
      </c>
      <c r="E60" s="118"/>
      <c r="F60" s="116"/>
      <c r="G60" s="11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U60" s="10"/>
      <c r="V60" s="10"/>
      <c r="W60" s="10"/>
      <c r="X60" s="10"/>
      <c r="Y60" s="10"/>
      <c r="Z60" s="10"/>
      <c r="AA60" s="10"/>
    </row>
    <row r="61" spans="1:27" s="105" customFormat="1" ht="12.6" customHeight="1" x14ac:dyDescent="0.2">
      <c r="A61" s="10"/>
      <c r="B61" s="116"/>
      <c r="C61" s="207" t="s">
        <v>38</v>
      </c>
      <c r="D61" s="404">
        <v>2.2999999999999998</v>
      </c>
      <c r="E61" s="118"/>
      <c r="F61" s="116"/>
      <c r="G61" s="11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U61" s="10"/>
      <c r="V61" s="10"/>
      <c r="W61" s="10"/>
      <c r="X61" s="10"/>
      <c r="Y61" s="10"/>
      <c r="Z61" s="10"/>
      <c r="AA61" s="10"/>
    </row>
    <row r="62" spans="1:27" s="105" customFormat="1" ht="12.6" customHeight="1" x14ac:dyDescent="0.2">
      <c r="A62" s="10"/>
      <c r="B62" s="116"/>
      <c r="C62" s="207" t="s">
        <v>39</v>
      </c>
      <c r="D62" s="380">
        <v>0.08</v>
      </c>
      <c r="E62" s="118"/>
      <c r="F62" s="116"/>
      <c r="G62" s="11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U62" s="10"/>
      <c r="V62" s="10"/>
      <c r="W62" s="10"/>
      <c r="X62" s="10"/>
      <c r="Y62" s="10"/>
      <c r="Z62" s="10"/>
      <c r="AA62" s="10"/>
    </row>
    <row r="63" spans="1:27" s="105" customFormat="1" ht="4.5" customHeight="1" x14ac:dyDescent="0.2">
      <c r="A63" s="10"/>
      <c r="B63" s="116"/>
      <c r="C63" s="116"/>
      <c r="D63" s="116"/>
      <c r="E63" s="116"/>
      <c r="F63" s="116"/>
      <c r="G63" s="11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U63" s="10"/>
      <c r="V63" s="10"/>
      <c r="W63" s="10"/>
      <c r="X63" s="10"/>
      <c r="Y63" s="10"/>
      <c r="Z63" s="10"/>
      <c r="AA63" s="10"/>
    </row>
    <row r="64" spans="1:27" s="105" customFormat="1" ht="12.6" customHeight="1" x14ac:dyDescent="0.25">
      <c r="A64" s="10"/>
      <c r="B64" s="10"/>
      <c r="C64" s="10"/>
      <c r="D64" s="11"/>
      <c r="E64" s="11"/>
      <c r="F64" s="11"/>
      <c r="G64" s="1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U64" s="10"/>
      <c r="V64" s="10"/>
      <c r="W64" s="10"/>
      <c r="X64" s="10"/>
      <c r="Y64" s="10"/>
      <c r="Z64" s="10"/>
      <c r="AA64" s="10"/>
    </row>
    <row r="65" spans="2:19" ht="12.6" customHeight="1" x14ac:dyDescent="0.25">
      <c r="B65" s="131" t="s">
        <v>41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</row>
    <row r="66" spans="2:19" ht="6" customHeight="1" x14ac:dyDescent="0.2">
      <c r="B66" s="116"/>
      <c r="C66" s="117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</row>
    <row r="67" spans="2:19" ht="12.6" customHeight="1" x14ac:dyDescent="0.2">
      <c r="B67" s="116"/>
      <c r="C67" s="117"/>
      <c r="D67" s="344"/>
      <c r="E67" s="344"/>
      <c r="F67" s="344">
        <v>2015</v>
      </c>
      <c r="G67" s="344">
        <v>2016</v>
      </c>
      <c r="H67" s="344">
        <v>2017</v>
      </c>
      <c r="I67" s="140">
        <v>2018</v>
      </c>
      <c r="J67" s="140">
        <v>2019</v>
      </c>
      <c r="K67" s="140">
        <v>2020</v>
      </c>
      <c r="L67" s="140">
        <v>2021</v>
      </c>
      <c r="M67" s="140">
        <v>2022</v>
      </c>
      <c r="N67" s="140">
        <v>2023</v>
      </c>
      <c r="O67" s="140">
        <v>2024</v>
      </c>
      <c r="P67" s="140">
        <v>2025</v>
      </c>
      <c r="Q67" s="140">
        <v>2026</v>
      </c>
      <c r="R67" s="139" t="s">
        <v>84</v>
      </c>
      <c r="S67" s="116"/>
    </row>
    <row r="68" spans="2:19" ht="12.6" customHeight="1" x14ac:dyDescent="0.2">
      <c r="B68" s="116"/>
      <c r="C68" s="207" t="s">
        <v>136</v>
      </c>
      <c r="D68" s="142" t="s">
        <v>137</v>
      </c>
      <c r="E68" s="344"/>
      <c r="F68" s="143">
        <v>57.650858711673798</v>
      </c>
      <c r="G68" s="143">
        <v>57.650858711673798</v>
      </c>
      <c r="H68" s="143">
        <v>57.650858711673798</v>
      </c>
      <c r="I68" s="143">
        <v>57.650858711673798</v>
      </c>
      <c r="J68" s="143">
        <v>58.350546335169675</v>
      </c>
      <c r="K68" s="143">
        <v>57.525719707252172</v>
      </c>
      <c r="L68" s="143">
        <v>56.978963702740209</v>
      </c>
      <c r="M68" s="143">
        <v>57.298067473678145</v>
      </c>
      <c r="N68" s="143">
        <v>60.008683836602323</v>
      </c>
      <c r="O68" s="143">
        <v>60.662185729472753</v>
      </c>
      <c r="P68" s="143">
        <v>61.209881018473617</v>
      </c>
      <c r="Q68" s="143">
        <v>61.685376919579362</v>
      </c>
      <c r="R68" s="143">
        <v>62.127636628134994</v>
      </c>
      <c r="S68" s="116"/>
    </row>
    <row r="69" spans="2:19" ht="12.6" customHeight="1" x14ac:dyDescent="0.2">
      <c r="B69" s="116"/>
      <c r="C69" s="335"/>
      <c r="D69" s="116"/>
      <c r="E69" s="344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</row>
    <row r="70" spans="2:19" ht="12.6" customHeight="1" x14ac:dyDescent="0.2">
      <c r="B70" s="116"/>
      <c r="C70" s="359" t="s">
        <v>42</v>
      </c>
      <c r="D70" s="287" t="s">
        <v>14</v>
      </c>
      <c r="E70" s="344"/>
      <c r="F70" s="312">
        <v>88129</v>
      </c>
      <c r="G70" s="312">
        <v>92086</v>
      </c>
      <c r="H70" s="312">
        <v>96043</v>
      </c>
      <c r="I70" s="312">
        <v>100000</v>
      </c>
      <c r="J70" s="312">
        <v>103957</v>
      </c>
      <c r="K70" s="312">
        <v>107914</v>
      </c>
      <c r="L70" s="312">
        <v>111871</v>
      </c>
      <c r="M70" s="312">
        <v>115828</v>
      </c>
      <c r="N70" s="312">
        <v>119785</v>
      </c>
      <c r="O70" s="312">
        <v>123742</v>
      </c>
      <c r="P70" s="312">
        <v>127699</v>
      </c>
      <c r="Q70" s="312">
        <v>131656</v>
      </c>
      <c r="R70" s="312">
        <v>135613</v>
      </c>
      <c r="S70" s="116"/>
    </row>
    <row r="71" spans="2:19" ht="12.6" customHeight="1" x14ac:dyDescent="0.2">
      <c r="B71" s="116"/>
      <c r="C71" s="360" t="s">
        <v>413</v>
      </c>
      <c r="D71" s="144" t="s">
        <v>17</v>
      </c>
      <c r="E71" s="344"/>
      <c r="F71" s="145"/>
      <c r="G71" s="307">
        <f>G70/F70-1</f>
        <v>4.4900089641321195E-2</v>
      </c>
      <c r="H71" s="307">
        <f>H70/G70-1</f>
        <v>4.2970701300957703E-2</v>
      </c>
      <c r="I71" s="307">
        <f t="shared" ref="I71:R71" si="4">I70/H70-1</f>
        <v>4.1200295700883904E-2</v>
      </c>
      <c r="J71" s="307">
        <f t="shared" si="4"/>
        <v>3.9570000000000105E-2</v>
      </c>
      <c r="K71" s="307">
        <f t="shared" si="4"/>
        <v>3.8063814846523103E-2</v>
      </c>
      <c r="L71" s="307">
        <f>L70/K70-1</f>
        <v>3.6668087551198214E-2</v>
      </c>
      <c r="M71" s="307">
        <f t="shared" si="4"/>
        <v>3.5371097067157686E-2</v>
      </c>
      <c r="N71" s="307">
        <f t="shared" si="4"/>
        <v>3.4162724039092485E-2</v>
      </c>
      <c r="O71" s="307">
        <f t="shared" si="4"/>
        <v>3.3034186250365138E-2</v>
      </c>
      <c r="P71" s="307">
        <f t="shared" si="4"/>
        <v>3.1977824829079848E-2</v>
      </c>
      <c r="Q71" s="307">
        <f t="shared" si="4"/>
        <v>3.0986930203055651E-2</v>
      </c>
      <c r="R71" s="307">
        <f t="shared" si="4"/>
        <v>3.0055599440967473E-2</v>
      </c>
      <c r="S71" s="116"/>
    </row>
    <row r="72" spans="2:19" ht="12.6" customHeight="1" x14ac:dyDescent="0.2">
      <c r="B72" s="116"/>
      <c r="C72" s="207" t="s">
        <v>178</v>
      </c>
      <c r="D72" s="142" t="s">
        <v>14</v>
      </c>
      <c r="E72" s="344"/>
      <c r="F72" s="306">
        <v>-60000</v>
      </c>
      <c r="G72" s="306">
        <v>-60000</v>
      </c>
      <c r="H72" s="306">
        <v>-60000</v>
      </c>
      <c r="I72" s="306">
        <v>-60000</v>
      </c>
      <c r="J72" s="306">
        <v>-60000</v>
      </c>
      <c r="K72" s="306">
        <v>-60000</v>
      </c>
      <c r="L72" s="306">
        <v>-60000</v>
      </c>
      <c r="M72" s="306">
        <v>-60000</v>
      </c>
      <c r="N72" s="306">
        <v>-60000</v>
      </c>
      <c r="O72" s="306">
        <v>-60000</v>
      </c>
      <c r="P72" s="306">
        <v>-60000</v>
      </c>
      <c r="Q72" s="306">
        <v>-60000</v>
      </c>
      <c r="R72" s="306">
        <v>-60000</v>
      </c>
      <c r="S72" s="116"/>
    </row>
    <row r="73" spans="2:19" ht="12.6" customHeight="1" x14ac:dyDescent="0.2">
      <c r="B73" s="116"/>
      <c r="C73" s="299" t="s">
        <v>43</v>
      </c>
      <c r="D73" s="120" t="s">
        <v>14</v>
      </c>
      <c r="E73" s="344"/>
      <c r="F73" s="309">
        <f>F70+F72</f>
        <v>28129</v>
      </c>
      <c r="G73" s="309">
        <f t="shared" ref="G73:R73" si="5">G70+G72</f>
        <v>32086</v>
      </c>
      <c r="H73" s="309">
        <f t="shared" si="5"/>
        <v>36043</v>
      </c>
      <c r="I73" s="309">
        <f t="shared" si="5"/>
        <v>40000</v>
      </c>
      <c r="J73" s="309">
        <f t="shared" si="5"/>
        <v>43957</v>
      </c>
      <c r="K73" s="309">
        <f t="shared" si="5"/>
        <v>47914</v>
      </c>
      <c r="L73" s="309">
        <f t="shared" si="5"/>
        <v>51871</v>
      </c>
      <c r="M73" s="309">
        <f t="shared" si="5"/>
        <v>55828</v>
      </c>
      <c r="N73" s="309">
        <f t="shared" si="5"/>
        <v>59785</v>
      </c>
      <c r="O73" s="309">
        <f t="shared" si="5"/>
        <v>63742</v>
      </c>
      <c r="P73" s="309">
        <f t="shared" si="5"/>
        <v>67699</v>
      </c>
      <c r="Q73" s="309">
        <f t="shared" si="5"/>
        <v>71656</v>
      </c>
      <c r="R73" s="309">
        <f t="shared" si="5"/>
        <v>75613</v>
      </c>
      <c r="S73" s="116"/>
    </row>
    <row r="74" spans="2:19" ht="12.6" customHeight="1" x14ac:dyDescent="0.2">
      <c r="B74" s="116"/>
      <c r="C74" s="360" t="s">
        <v>44</v>
      </c>
      <c r="D74" s="144" t="s">
        <v>17</v>
      </c>
      <c r="E74" s="344"/>
      <c r="F74" s="307">
        <f>IFERROR(F73/F70, "н/д")</f>
        <v>0.31917983864562177</v>
      </c>
      <c r="G74" s="307">
        <f t="shared" ref="G74:R74" si="6">IFERROR(G73/G70, "н/д")</f>
        <v>0.34843515843885065</v>
      </c>
      <c r="H74" s="307">
        <f t="shared" si="6"/>
        <v>0.37527982257946962</v>
      </c>
      <c r="I74" s="307">
        <f t="shared" si="6"/>
        <v>0.4</v>
      </c>
      <c r="J74" s="307">
        <f t="shared" si="6"/>
        <v>0.42283828890791386</v>
      </c>
      <c r="K74" s="307">
        <f t="shared" si="6"/>
        <v>0.44400170506143782</v>
      </c>
      <c r="L74" s="307">
        <f t="shared" si="6"/>
        <v>0.46366797472088389</v>
      </c>
      <c r="M74" s="307">
        <f t="shared" si="6"/>
        <v>0.48199053769382189</v>
      </c>
      <c r="N74" s="307">
        <f t="shared" si="6"/>
        <v>0.49910255875109572</v>
      </c>
      <c r="O74" s="307">
        <f t="shared" si="6"/>
        <v>0.51512016938468752</v>
      </c>
      <c r="P74" s="307">
        <f t="shared" si="6"/>
        <v>0.53014510685283367</v>
      </c>
      <c r="Q74" s="307">
        <f t="shared" si="6"/>
        <v>0.54426687731664336</v>
      </c>
      <c r="R74" s="307">
        <f t="shared" si="6"/>
        <v>0.55756454027268776</v>
      </c>
      <c r="S74" s="116"/>
    </row>
    <row r="75" spans="2:19" ht="12.6" customHeight="1" x14ac:dyDescent="0.2">
      <c r="B75" s="116"/>
      <c r="C75" s="207" t="s">
        <v>45</v>
      </c>
      <c r="D75" s="142" t="s">
        <v>14</v>
      </c>
      <c r="E75" s="344"/>
      <c r="F75" s="306">
        <v>-15000</v>
      </c>
      <c r="G75" s="306">
        <v>-15000</v>
      </c>
      <c r="H75" s="306">
        <v>-15000</v>
      </c>
      <c r="I75" s="306">
        <v>-15000</v>
      </c>
      <c r="J75" s="306">
        <v>-15000</v>
      </c>
      <c r="K75" s="306">
        <v>-15000</v>
      </c>
      <c r="L75" s="306">
        <v>-15000</v>
      </c>
      <c r="M75" s="306">
        <v>-15000</v>
      </c>
      <c r="N75" s="306">
        <v>-15000</v>
      </c>
      <c r="O75" s="306">
        <v>-15000</v>
      </c>
      <c r="P75" s="306">
        <v>-15000</v>
      </c>
      <c r="Q75" s="306">
        <v>-15000</v>
      </c>
      <c r="R75" s="306">
        <v>-15000</v>
      </c>
      <c r="S75" s="116"/>
    </row>
    <row r="76" spans="2:19" ht="12.6" customHeight="1" x14ac:dyDescent="0.2">
      <c r="B76" s="116"/>
      <c r="C76" s="359" t="s">
        <v>46</v>
      </c>
      <c r="D76" s="285" t="s">
        <v>14</v>
      </c>
      <c r="E76" s="344"/>
      <c r="F76" s="308">
        <f>F73+F75</f>
        <v>13129</v>
      </c>
      <c r="G76" s="308">
        <f>G73+G75</f>
        <v>17086</v>
      </c>
      <c r="H76" s="308">
        <f>H73+H75</f>
        <v>21043</v>
      </c>
      <c r="I76" s="308">
        <f>I73+I75</f>
        <v>25000</v>
      </c>
      <c r="J76" s="308">
        <f t="shared" ref="J76:Q76" si="7">J73+J75</f>
        <v>28957</v>
      </c>
      <c r="K76" s="308">
        <f t="shared" si="7"/>
        <v>32914</v>
      </c>
      <c r="L76" s="308">
        <f t="shared" si="7"/>
        <v>36871</v>
      </c>
      <c r="M76" s="308">
        <f t="shared" si="7"/>
        <v>40828</v>
      </c>
      <c r="N76" s="308">
        <f t="shared" si="7"/>
        <v>44785</v>
      </c>
      <c r="O76" s="308">
        <f t="shared" si="7"/>
        <v>48742</v>
      </c>
      <c r="P76" s="308">
        <f t="shared" si="7"/>
        <v>52699</v>
      </c>
      <c r="Q76" s="308">
        <f t="shared" si="7"/>
        <v>56656</v>
      </c>
      <c r="R76" s="308">
        <f>R73+R75</f>
        <v>60613</v>
      </c>
      <c r="S76" s="116"/>
    </row>
    <row r="77" spans="2:19" ht="12.6" customHeight="1" x14ac:dyDescent="0.2">
      <c r="B77" s="116"/>
      <c r="C77" s="361" t="s">
        <v>47</v>
      </c>
      <c r="D77" s="286" t="s">
        <v>17</v>
      </c>
      <c r="E77" s="344"/>
      <c r="F77" s="310">
        <f>IFERROR(F76/F70, "н/д")</f>
        <v>0.1489747983070272</v>
      </c>
      <c r="G77" s="310">
        <f t="shared" ref="G77:R77" si="8">IFERROR(G76/G70, "н/д")</f>
        <v>0.18554394804856331</v>
      </c>
      <c r="H77" s="310">
        <f t="shared" si="8"/>
        <v>0.21909977822433702</v>
      </c>
      <c r="I77" s="310">
        <f t="shared" si="8"/>
        <v>0.25</v>
      </c>
      <c r="J77" s="310">
        <f t="shared" si="8"/>
        <v>0.27854786113489233</v>
      </c>
      <c r="K77" s="310">
        <f t="shared" si="8"/>
        <v>0.30500213132679727</v>
      </c>
      <c r="L77" s="310">
        <f t="shared" si="8"/>
        <v>0.32958496840110485</v>
      </c>
      <c r="M77" s="310">
        <f t="shared" si="8"/>
        <v>0.35248817211727734</v>
      </c>
      <c r="N77" s="310">
        <f t="shared" si="8"/>
        <v>0.37387819843886966</v>
      </c>
      <c r="O77" s="310">
        <f t="shared" si="8"/>
        <v>0.39390021173085937</v>
      </c>
      <c r="P77" s="310">
        <f t="shared" si="8"/>
        <v>0.412681383566042</v>
      </c>
      <c r="Q77" s="310">
        <f t="shared" si="8"/>
        <v>0.43033359664580423</v>
      </c>
      <c r="R77" s="310">
        <f t="shared" si="8"/>
        <v>0.44695567534085967</v>
      </c>
      <c r="S77" s="116"/>
    </row>
    <row r="78" spans="2:19" ht="12.6" customHeight="1" x14ac:dyDescent="0.2">
      <c r="B78" s="116"/>
      <c r="C78" s="207" t="s">
        <v>180</v>
      </c>
      <c r="D78" s="148" t="s">
        <v>14</v>
      </c>
      <c r="E78" s="344"/>
      <c r="F78" s="306">
        <v>4000</v>
      </c>
      <c r="G78" s="306">
        <v>4000</v>
      </c>
      <c r="H78" s="306">
        <v>4000</v>
      </c>
      <c r="I78" s="306">
        <v>4000</v>
      </c>
      <c r="J78" s="306">
        <v>4000</v>
      </c>
      <c r="K78" s="306">
        <v>4000</v>
      </c>
      <c r="L78" s="306">
        <v>4000</v>
      </c>
      <c r="M78" s="306">
        <v>4000</v>
      </c>
      <c r="N78" s="306">
        <v>4000</v>
      </c>
      <c r="O78" s="306">
        <v>4000</v>
      </c>
      <c r="P78" s="306">
        <v>4000</v>
      </c>
      <c r="Q78" s="306">
        <v>4000</v>
      </c>
      <c r="R78" s="306">
        <v>4000</v>
      </c>
      <c r="S78" s="116"/>
    </row>
    <row r="79" spans="2:19" ht="12.6" customHeight="1" x14ac:dyDescent="0.2">
      <c r="B79" s="116"/>
      <c r="C79" s="299" t="s">
        <v>340</v>
      </c>
      <c r="D79" s="167" t="s">
        <v>14</v>
      </c>
      <c r="E79" s="344"/>
      <c r="F79" s="309">
        <f>F76+F78</f>
        <v>17129</v>
      </c>
      <c r="G79" s="309">
        <f t="shared" ref="G79:Q79" si="9">G76+G78</f>
        <v>21086</v>
      </c>
      <c r="H79" s="309">
        <f t="shared" si="9"/>
        <v>25043</v>
      </c>
      <c r="I79" s="309">
        <f>I76+I78</f>
        <v>29000</v>
      </c>
      <c r="J79" s="309">
        <f>J76+J78</f>
        <v>32957</v>
      </c>
      <c r="K79" s="309">
        <f t="shared" si="9"/>
        <v>36914</v>
      </c>
      <c r="L79" s="309">
        <f t="shared" si="9"/>
        <v>40871</v>
      </c>
      <c r="M79" s="309">
        <f t="shared" si="9"/>
        <v>44828</v>
      </c>
      <c r="N79" s="309">
        <f t="shared" si="9"/>
        <v>48785</v>
      </c>
      <c r="O79" s="309">
        <f t="shared" si="9"/>
        <v>52742</v>
      </c>
      <c r="P79" s="309">
        <f t="shared" si="9"/>
        <v>56699</v>
      </c>
      <c r="Q79" s="309">
        <f t="shared" si="9"/>
        <v>60656</v>
      </c>
      <c r="R79" s="309">
        <f>R76+R78</f>
        <v>64613</v>
      </c>
      <c r="S79" s="116"/>
    </row>
    <row r="80" spans="2:19" ht="12.6" customHeight="1" x14ac:dyDescent="0.2">
      <c r="B80" s="116"/>
      <c r="C80" s="360" t="s">
        <v>341</v>
      </c>
      <c r="D80" s="148" t="s">
        <v>17</v>
      </c>
      <c r="E80" s="344"/>
      <c r="F80" s="307">
        <f>IFERROR(F79/F70, "н/д")</f>
        <v>0.19436280906398576</v>
      </c>
      <c r="G80" s="307">
        <f t="shared" ref="G80:R80" si="10">IFERROR(G79/G70, "н/д")</f>
        <v>0.22898160415263993</v>
      </c>
      <c r="H80" s="307">
        <f t="shared" si="10"/>
        <v>0.26074779005237236</v>
      </c>
      <c r="I80" s="307">
        <f t="shared" si="10"/>
        <v>0.28999999999999998</v>
      </c>
      <c r="J80" s="307">
        <f t="shared" si="10"/>
        <v>0.31702530854103139</v>
      </c>
      <c r="K80" s="307">
        <f t="shared" si="10"/>
        <v>0.34206868432270143</v>
      </c>
      <c r="L80" s="307">
        <f t="shared" si="10"/>
        <v>0.36534043675304589</v>
      </c>
      <c r="M80" s="307">
        <f t="shared" si="10"/>
        <v>0.38702213627102255</v>
      </c>
      <c r="N80" s="307">
        <f t="shared" si="10"/>
        <v>0.40727136118879659</v>
      </c>
      <c r="O80" s="307">
        <f t="shared" si="10"/>
        <v>0.42622553377188022</v>
      </c>
      <c r="P80" s="307">
        <f t="shared" si="10"/>
        <v>0.44400504310918643</v>
      </c>
      <c r="Q80" s="307">
        <f t="shared" si="10"/>
        <v>0.46071580482469465</v>
      </c>
      <c r="R80" s="307">
        <f t="shared" si="10"/>
        <v>0.47645137265601378</v>
      </c>
      <c r="S80" s="116"/>
    </row>
    <row r="81" spans="1:27" ht="12.6" customHeight="1" x14ac:dyDescent="0.2">
      <c r="B81" s="116"/>
      <c r="C81" s="207" t="s">
        <v>48</v>
      </c>
      <c r="D81" s="142" t="s">
        <v>14</v>
      </c>
      <c r="E81" s="344"/>
      <c r="F81" s="306">
        <v>-9209</v>
      </c>
      <c r="G81" s="306">
        <v>-9342</v>
      </c>
      <c r="H81" s="306">
        <v>-9475</v>
      </c>
      <c r="I81" s="306">
        <v>-9488</v>
      </c>
      <c r="J81" s="306">
        <v>-9901</v>
      </c>
      <c r="K81" s="306">
        <v>-9914</v>
      </c>
      <c r="L81" s="306">
        <v>-9927</v>
      </c>
      <c r="M81" s="306">
        <v>-9940</v>
      </c>
      <c r="N81" s="306">
        <v>-9953</v>
      </c>
      <c r="O81" s="306">
        <v>-9966</v>
      </c>
      <c r="P81" s="306">
        <v>-9979</v>
      </c>
      <c r="Q81" s="306">
        <v>-9992</v>
      </c>
      <c r="R81" s="306">
        <v>-9992</v>
      </c>
      <c r="S81" s="116"/>
    </row>
    <row r="82" spans="1:27" ht="12.6" customHeight="1" x14ac:dyDescent="0.2">
      <c r="B82" s="116"/>
      <c r="C82" s="299" t="s">
        <v>198</v>
      </c>
      <c r="D82" s="120" t="s">
        <v>14</v>
      </c>
      <c r="E82" s="344"/>
      <c r="F82" s="309">
        <f>F79+F81</f>
        <v>7920</v>
      </c>
      <c r="G82" s="309">
        <f t="shared" ref="G82:R82" si="11">G79+G81</f>
        <v>11744</v>
      </c>
      <c r="H82" s="309">
        <f t="shared" si="11"/>
        <v>15568</v>
      </c>
      <c r="I82" s="309">
        <f t="shared" si="11"/>
        <v>19512</v>
      </c>
      <c r="J82" s="309">
        <f t="shared" si="11"/>
        <v>23056</v>
      </c>
      <c r="K82" s="309">
        <f t="shared" si="11"/>
        <v>27000</v>
      </c>
      <c r="L82" s="309">
        <f t="shared" si="11"/>
        <v>30944</v>
      </c>
      <c r="M82" s="309">
        <f t="shared" si="11"/>
        <v>34888</v>
      </c>
      <c r="N82" s="309">
        <f t="shared" si="11"/>
        <v>38832</v>
      </c>
      <c r="O82" s="309">
        <f t="shared" si="11"/>
        <v>42776</v>
      </c>
      <c r="P82" s="309">
        <f t="shared" si="11"/>
        <v>46720</v>
      </c>
      <c r="Q82" s="309">
        <f t="shared" si="11"/>
        <v>50664</v>
      </c>
      <c r="R82" s="309">
        <f t="shared" si="11"/>
        <v>54621</v>
      </c>
      <c r="S82" s="116"/>
    </row>
    <row r="83" spans="1:27" ht="12.6" customHeight="1" x14ac:dyDescent="0.2">
      <c r="B83" s="116"/>
      <c r="C83" s="360" t="s">
        <v>305</v>
      </c>
      <c r="D83" s="144" t="s">
        <v>17</v>
      </c>
      <c r="E83" s="344"/>
      <c r="F83" s="307">
        <f>IFERROR(F82/F70, "н/д")</f>
        <v>8.9868261298777924E-2</v>
      </c>
      <c r="G83" s="307">
        <f t="shared" ref="G83:R83" si="12">IFERROR(G82/G70, "н/д")</f>
        <v>0.12753295832156897</v>
      </c>
      <c r="H83" s="307">
        <f t="shared" si="12"/>
        <v>0.1620940620347136</v>
      </c>
      <c r="I83" s="307">
        <f t="shared" si="12"/>
        <v>0.19511999999999999</v>
      </c>
      <c r="J83" s="307">
        <f t="shared" si="12"/>
        <v>0.22178400684898564</v>
      </c>
      <c r="K83" s="307">
        <f t="shared" si="12"/>
        <v>0.250199232722353</v>
      </c>
      <c r="L83" s="307">
        <f t="shared" si="12"/>
        <v>0.27660430317061618</v>
      </c>
      <c r="M83" s="307">
        <f t="shared" si="12"/>
        <v>0.30120523534896571</v>
      </c>
      <c r="N83" s="307">
        <f t="shared" si="12"/>
        <v>0.32418082397629083</v>
      </c>
      <c r="O83" s="307">
        <f t="shared" si="12"/>
        <v>0.34568699390667679</v>
      </c>
      <c r="P83" s="307">
        <f t="shared" si="12"/>
        <v>0.36586034346392687</v>
      </c>
      <c r="Q83" s="307">
        <f t="shared" si="12"/>
        <v>0.38482104879382634</v>
      </c>
      <c r="R83" s="307">
        <f t="shared" si="12"/>
        <v>0.40277112076275873</v>
      </c>
      <c r="S83" s="116"/>
    </row>
    <row r="84" spans="1:27" ht="12.6" customHeight="1" x14ac:dyDescent="0.2">
      <c r="B84" s="116"/>
      <c r="C84" s="207" t="s">
        <v>49</v>
      </c>
      <c r="D84" s="142" t="s">
        <v>14</v>
      </c>
      <c r="E84" s="344"/>
      <c r="F84" s="306">
        <v>-1677.5</v>
      </c>
      <c r="G84" s="306">
        <v>-1677.5</v>
      </c>
      <c r="H84" s="306">
        <v>-1677.5</v>
      </c>
      <c r="I84" s="306">
        <v>-8002.5</v>
      </c>
      <c r="J84" s="306">
        <v>-7668.6805555555602</v>
      </c>
      <c r="K84" s="306">
        <v>-7029.6875</v>
      </c>
      <c r="L84" s="306">
        <v>-6278.0208333333303</v>
      </c>
      <c r="M84" s="306">
        <v>-5413.6805555555547</v>
      </c>
      <c r="N84" s="306">
        <v>-4436.6666666666661</v>
      </c>
      <c r="O84" s="306">
        <v>-3346.9791666666656</v>
      </c>
      <c r="P84" s="306">
        <v>-2144.6180555555538</v>
      </c>
      <c r="Q84" s="306">
        <v>-829.58333333333246</v>
      </c>
      <c r="R84" s="306">
        <v>0</v>
      </c>
      <c r="S84" s="116"/>
    </row>
    <row r="85" spans="1:27" ht="12.6" customHeight="1" x14ac:dyDescent="0.2">
      <c r="B85" s="116"/>
      <c r="C85" s="299" t="s">
        <v>187</v>
      </c>
      <c r="D85" s="167" t="s">
        <v>14</v>
      </c>
      <c r="E85" s="344"/>
      <c r="F85" s="309">
        <f>F82+F84</f>
        <v>6242.5</v>
      </c>
      <c r="G85" s="309">
        <f t="shared" ref="G85:R85" si="13">G82+G84</f>
        <v>10066.5</v>
      </c>
      <c r="H85" s="309">
        <f t="shared" si="13"/>
        <v>13890.5</v>
      </c>
      <c r="I85" s="309">
        <f t="shared" si="13"/>
        <v>11509.5</v>
      </c>
      <c r="J85" s="309">
        <f t="shared" si="13"/>
        <v>15387.31944444444</v>
      </c>
      <c r="K85" s="309">
        <f t="shared" si="13"/>
        <v>19970.3125</v>
      </c>
      <c r="L85" s="309">
        <f t="shared" si="13"/>
        <v>24665.979166666672</v>
      </c>
      <c r="M85" s="309">
        <f t="shared" si="13"/>
        <v>29474.319444444445</v>
      </c>
      <c r="N85" s="309">
        <f t="shared" si="13"/>
        <v>34395.333333333336</v>
      </c>
      <c r="O85" s="309">
        <f t="shared" si="13"/>
        <v>39429.020833333336</v>
      </c>
      <c r="P85" s="309">
        <f t="shared" si="13"/>
        <v>44575.381944444445</v>
      </c>
      <c r="Q85" s="309">
        <f t="shared" si="13"/>
        <v>49834.416666666664</v>
      </c>
      <c r="R85" s="309">
        <f t="shared" si="13"/>
        <v>54621</v>
      </c>
      <c r="S85" s="116"/>
    </row>
    <row r="86" spans="1:27" ht="12.6" customHeight="1" x14ac:dyDescent="0.2">
      <c r="B86" s="116"/>
      <c r="C86" s="207" t="s">
        <v>312</v>
      </c>
      <c r="D86" s="149" t="s">
        <v>17</v>
      </c>
      <c r="E86" s="344"/>
      <c r="F86" s="331">
        <v>0.2</v>
      </c>
      <c r="G86" s="331">
        <v>0.2</v>
      </c>
      <c r="H86" s="331">
        <v>0.2</v>
      </c>
      <c r="I86" s="331">
        <v>0.2</v>
      </c>
      <c r="J86" s="331">
        <v>0.2</v>
      </c>
      <c r="K86" s="331">
        <v>0.2</v>
      </c>
      <c r="L86" s="331">
        <v>0.2</v>
      </c>
      <c r="M86" s="331">
        <v>0.2</v>
      </c>
      <c r="N86" s="331">
        <v>0.2</v>
      </c>
      <c r="O86" s="331">
        <v>0.2</v>
      </c>
      <c r="P86" s="331">
        <v>0.2</v>
      </c>
      <c r="Q86" s="331">
        <v>0.2</v>
      </c>
      <c r="R86" s="331">
        <v>0.2</v>
      </c>
      <c r="S86" s="116"/>
    </row>
    <row r="87" spans="1:27" ht="12.6" customHeight="1" x14ac:dyDescent="0.2">
      <c r="B87" s="116"/>
      <c r="C87" s="207" t="s">
        <v>138</v>
      </c>
      <c r="D87" s="142" t="s">
        <v>14</v>
      </c>
      <c r="E87" s="344"/>
      <c r="F87" s="311">
        <f>-F85*F86</f>
        <v>-1248.5</v>
      </c>
      <c r="G87" s="311">
        <f t="shared" ref="G87:R87" si="14">-G85*G86</f>
        <v>-2013.3000000000002</v>
      </c>
      <c r="H87" s="311">
        <f t="shared" si="14"/>
        <v>-2778.1000000000004</v>
      </c>
      <c r="I87" s="311">
        <f>-I85*I86</f>
        <v>-2301.9</v>
      </c>
      <c r="J87" s="311">
        <f>-J85*J86</f>
        <v>-3077.4638888888881</v>
      </c>
      <c r="K87" s="311">
        <f t="shared" si="14"/>
        <v>-3994.0625</v>
      </c>
      <c r="L87" s="311">
        <f t="shared" si="14"/>
        <v>-4933.195833333335</v>
      </c>
      <c r="M87" s="311">
        <f t="shared" si="14"/>
        <v>-5894.8638888888891</v>
      </c>
      <c r="N87" s="311">
        <f t="shared" si="14"/>
        <v>-6879.0666666666675</v>
      </c>
      <c r="O87" s="311">
        <f t="shared" si="14"/>
        <v>-7885.8041666666677</v>
      </c>
      <c r="P87" s="311">
        <f t="shared" si="14"/>
        <v>-8915.0763888888887</v>
      </c>
      <c r="Q87" s="311">
        <f t="shared" si="14"/>
        <v>-9966.8833333333332</v>
      </c>
      <c r="R87" s="311">
        <f t="shared" si="14"/>
        <v>-10924.2</v>
      </c>
      <c r="S87" s="116"/>
    </row>
    <row r="88" spans="1:27" ht="12.6" customHeight="1" x14ac:dyDescent="0.2">
      <c r="B88" s="116"/>
      <c r="C88" s="299" t="s">
        <v>128</v>
      </c>
      <c r="D88" s="120" t="s">
        <v>14</v>
      </c>
      <c r="E88" s="344"/>
      <c r="F88" s="309">
        <f>F85+F87</f>
        <v>4994</v>
      </c>
      <c r="G88" s="309">
        <f>G85+G87</f>
        <v>8053.2</v>
      </c>
      <c r="H88" s="309">
        <f t="shared" ref="H88:R88" si="15">H85+H87</f>
        <v>11112.4</v>
      </c>
      <c r="I88" s="309">
        <f t="shared" si="15"/>
        <v>9207.6</v>
      </c>
      <c r="J88" s="309">
        <f t="shared" si="15"/>
        <v>12309.855555555552</v>
      </c>
      <c r="K88" s="309">
        <f t="shared" si="15"/>
        <v>15976.25</v>
      </c>
      <c r="L88" s="309">
        <f t="shared" si="15"/>
        <v>19732.783333333336</v>
      </c>
      <c r="M88" s="309">
        <f t="shared" si="15"/>
        <v>23579.455555555556</v>
      </c>
      <c r="N88" s="309">
        <f t="shared" si="15"/>
        <v>27516.26666666667</v>
      </c>
      <c r="O88" s="309">
        <f t="shared" si="15"/>
        <v>31543.216666666667</v>
      </c>
      <c r="P88" s="309">
        <f t="shared" si="15"/>
        <v>35660.305555555555</v>
      </c>
      <c r="Q88" s="309">
        <f t="shared" si="15"/>
        <v>39867.533333333333</v>
      </c>
      <c r="R88" s="309">
        <f t="shared" si="15"/>
        <v>43696.800000000003</v>
      </c>
      <c r="S88" s="116"/>
    </row>
    <row r="89" spans="1:27" ht="12.6" customHeight="1" x14ac:dyDescent="0.2">
      <c r="B89" s="116"/>
      <c r="C89" s="335"/>
      <c r="D89" s="150"/>
      <c r="E89" s="344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16"/>
    </row>
    <row r="90" spans="1:27" ht="12.6" customHeight="1" x14ac:dyDescent="0.2">
      <c r="A90" s="108"/>
      <c r="B90" s="116"/>
      <c r="C90" s="299" t="s">
        <v>436</v>
      </c>
      <c r="D90" s="142" t="s">
        <v>14</v>
      </c>
      <c r="E90" s="344"/>
      <c r="F90" s="399">
        <v>18215.792747493771</v>
      </c>
      <c r="G90" s="399">
        <v>20220.724279448608</v>
      </c>
      <c r="H90" s="399">
        <v>22214.388450292412</v>
      </c>
      <c r="I90" s="399">
        <v>18834.099999999999</v>
      </c>
      <c r="J90" s="399">
        <v>23452.507080200419</v>
      </c>
      <c r="K90" s="399">
        <v>32399.187708855519</v>
      </c>
      <c r="L90" s="399">
        <v>36431.585494987543</v>
      </c>
      <c r="M90" s="399">
        <v>40441.448558897217</v>
      </c>
      <c r="N90" s="399">
        <v>44428.776900584824</v>
      </c>
      <c r="O90" s="399">
        <v>48393.570520050111</v>
      </c>
      <c r="P90" s="399">
        <v>52335.829417293178</v>
      </c>
      <c r="Q90" s="399">
        <v>56255.553592314078</v>
      </c>
      <c r="R90" s="399">
        <v>46676.018045112833</v>
      </c>
      <c r="S90" s="116"/>
      <c r="U90" s="103"/>
      <c r="V90" s="103"/>
      <c r="W90" s="103"/>
      <c r="X90" s="103"/>
      <c r="Y90" s="103"/>
      <c r="Z90" s="103"/>
      <c r="AA90" s="103"/>
    </row>
    <row r="91" spans="1:27" ht="12.6" customHeight="1" x14ac:dyDescent="0.2">
      <c r="A91" s="108"/>
      <c r="B91" s="116"/>
      <c r="C91" s="150"/>
      <c r="D91" s="150"/>
      <c r="E91" s="344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16"/>
      <c r="U91" s="103"/>
      <c r="V91" s="103"/>
      <c r="W91" s="103"/>
      <c r="X91" s="103"/>
      <c r="Y91" s="103"/>
      <c r="Z91" s="103"/>
      <c r="AA91" s="103"/>
    </row>
    <row r="92" spans="1:27" ht="12.6" customHeight="1" x14ac:dyDescent="0.2">
      <c r="B92" s="116"/>
      <c r="C92" s="207" t="s">
        <v>167</v>
      </c>
      <c r="D92" s="142" t="s">
        <v>14</v>
      </c>
      <c r="E92" s="344"/>
      <c r="F92" s="306">
        <v>0</v>
      </c>
      <c r="G92" s="306">
        <v>0</v>
      </c>
      <c r="H92" s="306">
        <v>0</v>
      </c>
      <c r="I92" s="306">
        <v>-61000</v>
      </c>
      <c r="J92" s="306">
        <v>0</v>
      </c>
      <c r="K92" s="306">
        <v>0</v>
      </c>
      <c r="L92" s="306">
        <v>0</v>
      </c>
      <c r="M92" s="306">
        <v>0</v>
      </c>
      <c r="N92" s="306">
        <v>0</v>
      </c>
      <c r="O92" s="306">
        <v>0</v>
      </c>
      <c r="P92" s="306">
        <v>0</v>
      </c>
      <c r="Q92" s="306">
        <v>0</v>
      </c>
      <c r="R92" s="306">
        <v>0</v>
      </c>
      <c r="S92" s="116"/>
    </row>
    <row r="93" spans="1:27" ht="12.6" customHeight="1" x14ac:dyDescent="0.2">
      <c r="B93" s="116"/>
      <c r="C93" s="207" t="s">
        <v>316</v>
      </c>
      <c r="D93" s="142" t="s">
        <v>14</v>
      </c>
      <c r="E93" s="344"/>
      <c r="F93" s="306">
        <v>0</v>
      </c>
      <c r="G93" s="306">
        <v>0</v>
      </c>
      <c r="H93" s="306">
        <v>0</v>
      </c>
      <c r="I93" s="306">
        <v>0</v>
      </c>
      <c r="J93" s="306">
        <v>0</v>
      </c>
      <c r="K93" s="306">
        <v>0</v>
      </c>
      <c r="L93" s="306">
        <v>0</v>
      </c>
      <c r="M93" s="306">
        <v>0</v>
      </c>
      <c r="N93" s="306">
        <v>0</v>
      </c>
      <c r="O93" s="306">
        <v>0</v>
      </c>
      <c r="P93" s="306">
        <v>0</v>
      </c>
      <c r="Q93" s="306">
        <v>0</v>
      </c>
      <c r="R93" s="306">
        <v>0</v>
      </c>
      <c r="S93" s="116"/>
    </row>
    <row r="94" spans="1:27" ht="12.6" customHeight="1" x14ac:dyDescent="0.2">
      <c r="B94" s="116"/>
      <c r="C94" s="207" t="s">
        <v>327</v>
      </c>
      <c r="D94" s="142" t="s">
        <v>14</v>
      </c>
      <c r="E94" s="344"/>
      <c r="F94" s="306">
        <v>-3560</v>
      </c>
      <c r="G94" s="306">
        <v>-3560</v>
      </c>
      <c r="H94" s="306">
        <v>-3560</v>
      </c>
      <c r="I94" s="306">
        <v>-3488</v>
      </c>
      <c r="J94" s="306">
        <v>-9901</v>
      </c>
      <c r="K94" s="306">
        <v>-9914</v>
      </c>
      <c r="L94" s="306">
        <v>-9927</v>
      </c>
      <c r="M94" s="306">
        <v>-9940</v>
      </c>
      <c r="N94" s="306">
        <v>-9953</v>
      </c>
      <c r="O94" s="306">
        <v>-9966</v>
      </c>
      <c r="P94" s="306">
        <v>-9979</v>
      </c>
      <c r="Q94" s="306">
        <v>-9992</v>
      </c>
      <c r="R94" s="306">
        <v>-9992</v>
      </c>
      <c r="S94" s="116"/>
    </row>
    <row r="95" spans="1:27" ht="12.6" customHeight="1" x14ac:dyDescent="0.2">
      <c r="B95" s="116"/>
      <c r="C95" s="362" t="s">
        <v>166</v>
      </c>
      <c r="D95" s="287" t="s">
        <v>14</v>
      </c>
      <c r="E95" s="344"/>
      <c r="F95" s="312">
        <v>-3560</v>
      </c>
      <c r="G95" s="312">
        <v>-3560</v>
      </c>
      <c r="H95" s="312">
        <v>-3560</v>
      </c>
      <c r="I95" s="312">
        <v>-64488</v>
      </c>
      <c r="J95" s="312">
        <v>-9901</v>
      </c>
      <c r="K95" s="312">
        <v>-9914</v>
      </c>
      <c r="L95" s="312">
        <v>-9927</v>
      </c>
      <c r="M95" s="312">
        <v>-9940</v>
      </c>
      <c r="N95" s="312">
        <v>-9953</v>
      </c>
      <c r="O95" s="312">
        <v>-9966</v>
      </c>
      <c r="P95" s="312">
        <v>-9979</v>
      </c>
      <c r="Q95" s="312">
        <v>-9992</v>
      </c>
      <c r="R95" s="312">
        <v>-9992</v>
      </c>
      <c r="S95" s="116"/>
    </row>
    <row r="96" spans="1:27" ht="12.6" customHeight="1" x14ac:dyDescent="0.2">
      <c r="B96" s="116"/>
      <c r="C96" s="341"/>
      <c r="D96" s="118"/>
      <c r="E96" s="344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</row>
    <row r="97" spans="1:16384" ht="12.6" customHeight="1" x14ac:dyDescent="0.2">
      <c r="B97" s="116"/>
      <c r="C97" s="207" t="s">
        <v>50</v>
      </c>
      <c r="D97" s="142" t="s">
        <v>14</v>
      </c>
      <c r="E97" s="344"/>
      <c r="F97" s="306">
        <v>0</v>
      </c>
      <c r="G97" s="306">
        <v>0</v>
      </c>
      <c r="H97" s="306">
        <v>0</v>
      </c>
      <c r="I97" s="306">
        <v>0</v>
      </c>
      <c r="J97" s="306">
        <v>8500</v>
      </c>
      <c r="K97" s="306">
        <v>5000</v>
      </c>
      <c r="L97" s="306">
        <v>1000</v>
      </c>
      <c r="M97" s="306">
        <v>0</v>
      </c>
      <c r="N97" s="306">
        <v>0</v>
      </c>
      <c r="O97" s="306">
        <v>0</v>
      </c>
      <c r="P97" s="306">
        <v>0</v>
      </c>
      <c r="Q97" s="306">
        <v>0</v>
      </c>
      <c r="R97" s="306">
        <v>0</v>
      </c>
      <c r="S97" s="116"/>
    </row>
    <row r="98" spans="1:16384" ht="12.6" customHeight="1" x14ac:dyDescent="0.2">
      <c r="B98" s="116"/>
      <c r="C98" s="207" t="s">
        <v>210</v>
      </c>
      <c r="D98" s="142" t="s">
        <v>14</v>
      </c>
      <c r="E98" s="344"/>
      <c r="F98" s="306">
        <v>0</v>
      </c>
      <c r="G98" s="306">
        <v>0</v>
      </c>
      <c r="H98" s="306">
        <v>0</v>
      </c>
      <c r="I98" s="306">
        <v>0</v>
      </c>
      <c r="J98" s="306">
        <v>0</v>
      </c>
      <c r="K98" s="306">
        <v>0</v>
      </c>
      <c r="L98" s="306">
        <v>0</v>
      </c>
      <c r="M98" s="306">
        <v>0</v>
      </c>
      <c r="N98" s="306">
        <v>0</v>
      </c>
      <c r="O98" s="306">
        <v>0</v>
      </c>
      <c r="P98" s="306">
        <v>0</v>
      </c>
      <c r="Q98" s="306">
        <v>0</v>
      </c>
      <c r="R98" s="306">
        <v>0</v>
      </c>
      <c r="S98" s="116"/>
    </row>
    <row r="99" spans="1:16384" ht="12.6" customHeight="1" x14ac:dyDescent="0.2">
      <c r="B99" s="116"/>
      <c r="C99" s="335"/>
      <c r="D99" s="116"/>
      <c r="E99" s="344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47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  <c r="AP99" s="343"/>
      <c r="AQ99" s="343"/>
      <c r="AR99" s="343"/>
      <c r="AS99" s="343"/>
      <c r="AT99" s="343"/>
      <c r="AU99" s="343"/>
      <c r="AV99" s="343"/>
      <c r="AW99" s="343"/>
      <c r="AX99" s="343"/>
      <c r="AY99" s="343"/>
      <c r="AZ99" s="343"/>
      <c r="BA99" s="343"/>
      <c r="BB99" s="343"/>
      <c r="BC99" s="343"/>
      <c r="BD99" s="343"/>
      <c r="BE99" s="343"/>
      <c r="BF99" s="343"/>
      <c r="BG99" s="343"/>
      <c r="BH99" s="343"/>
      <c r="BI99" s="343"/>
      <c r="BJ99" s="343"/>
      <c r="BK99" s="343"/>
      <c r="BL99" s="343"/>
      <c r="BM99" s="343"/>
      <c r="BN99" s="343"/>
      <c r="BO99" s="343"/>
      <c r="BP99" s="343"/>
      <c r="BQ99" s="343"/>
      <c r="BR99" s="343"/>
      <c r="BS99" s="343"/>
      <c r="BT99" s="343"/>
      <c r="BU99" s="343"/>
      <c r="BV99" s="343"/>
      <c r="BW99" s="343"/>
      <c r="BX99" s="343"/>
      <c r="BY99" s="343"/>
      <c r="BZ99" s="343"/>
      <c r="CA99" s="343"/>
      <c r="CB99" s="343"/>
      <c r="CC99" s="343"/>
      <c r="CD99" s="343"/>
      <c r="CE99" s="343"/>
      <c r="CF99" s="343"/>
      <c r="CG99" s="343"/>
      <c r="CH99" s="343"/>
      <c r="CI99" s="343"/>
      <c r="CJ99" s="343"/>
      <c r="CK99" s="343"/>
      <c r="CL99" s="343"/>
      <c r="CM99" s="343"/>
      <c r="CN99" s="343"/>
      <c r="CO99" s="343"/>
      <c r="CP99" s="343"/>
      <c r="CQ99" s="343"/>
      <c r="CR99" s="343"/>
      <c r="CS99" s="343"/>
      <c r="CT99" s="343"/>
      <c r="CU99" s="343"/>
      <c r="CV99" s="343"/>
      <c r="CW99" s="343"/>
      <c r="CX99" s="343"/>
      <c r="CY99" s="343"/>
      <c r="CZ99" s="343"/>
      <c r="DA99" s="343"/>
      <c r="DB99" s="343"/>
      <c r="DC99" s="343"/>
      <c r="DD99" s="343"/>
      <c r="DE99" s="343"/>
      <c r="DF99" s="343"/>
      <c r="DG99" s="343"/>
      <c r="DH99" s="343"/>
      <c r="DI99" s="343"/>
      <c r="DJ99" s="343"/>
      <c r="DK99" s="343"/>
      <c r="DL99" s="343"/>
      <c r="DM99" s="343"/>
      <c r="DN99" s="343"/>
      <c r="DO99" s="343"/>
      <c r="DP99" s="343"/>
      <c r="DQ99" s="343"/>
      <c r="DR99" s="343"/>
      <c r="DS99" s="343"/>
      <c r="DT99" s="343"/>
      <c r="DU99" s="343"/>
      <c r="DV99" s="343"/>
      <c r="DW99" s="343"/>
      <c r="DX99" s="343"/>
      <c r="DY99" s="343"/>
      <c r="DZ99" s="343"/>
      <c r="EA99" s="343"/>
      <c r="EB99" s="343"/>
      <c r="EC99" s="343"/>
      <c r="ED99" s="343"/>
      <c r="EE99" s="343"/>
      <c r="EF99" s="343"/>
      <c r="EG99" s="343"/>
      <c r="EH99" s="343"/>
      <c r="EI99" s="343"/>
      <c r="EJ99" s="343"/>
      <c r="EK99" s="343"/>
      <c r="EL99" s="343"/>
      <c r="EM99" s="343"/>
      <c r="EN99" s="343"/>
      <c r="EO99" s="343"/>
      <c r="EP99" s="343"/>
      <c r="EQ99" s="343"/>
      <c r="ER99" s="343"/>
      <c r="ES99" s="343"/>
      <c r="ET99" s="343"/>
      <c r="EU99" s="343"/>
      <c r="EV99" s="343"/>
      <c r="EW99" s="343"/>
      <c r="EX99" s="343"/>
      <c r="EY99" s="343"/>
      <c r="EZ99" s="343"/>
      <c r="FA99" s="343"/>
      <c r="FB99" s="343"/>
      <c r="FC99" s="343"/>
      <c r="FD99" s="343"/>
      <c r="FE99" s="343"/>
      <c r="FF99" s="343"/>
      <c r="FG99" s="343"/>
      <c r="FH99" s="343"/>
      <c r="FI99" s="343"/>
      <c r="FJ99" s="343"/>
      <c r="FK99" s="343"/>
      <c r="FL99" s="343"/>
      <c r="FM99" s="343"/>
      <c r="FN99" s="343"/>
      <c r="FO99" s="343"/>
      <c r="FP99" s="343"/>
      <c r="FQ99" s="343"/>
      <c r="FR99" s="343"/>
      <c r="FS99" s="343"/>
      <c r="FT99" s="343"/>
      <c r="FU99" s="343"/>
      <c r="FV99" s="343"/>
      <c r="FW99" s="343"/>
      <c r="FX99" s="343"/>
      <c r="FY99" s="343"/>
      <c r="FZ99" s="343"/>
      <c r="GA99" s="343"/>
      <c r="GB99" s="343"/>
      <c r="GC99" s="343"/>
      <c r="GD99" s="343"/>
      <c r="GE99" s="343"/>
      <c r="GF99" s="343"/>
      <c r="GG99" s="343"/>
      <c r="GH99" s="343"/>
      <c r="GI99" s="343"/>
      <c r="GJ99" s="343"/>
      <c r="GK99" s="343"/>
      <c r="GL99" s="343"/>
      <c r="GM99" s="343"/>
      <c r="GN99" s="343"/>
      <c r="GO99" s="343"/>
      <c r="GP99" s="343"/>
      <c r="GQ99" s="343"/>
      <c r="GR99" s="343"/>
      <c r="GS99" s="343"/>
      <c r="GT99" s="343"/>
      <c r="GU99" s="343"/>
      <c r="GV99" s="343"/>
      <c r="GW99" s="343"/>
      <c r="GX99" s="343"/>
      <c r="GY99" s="343"/>
      <c r="GZ99" s="343"/>
      <c r="HA99" s="343"/>
      <c r="HB99" s="343"/>
      <c r="HC99" s="343"/>
      <c r="HD99" s="343"/>
      <c r="HE99" s="343"/>
      <c r="HF99" s="343"/>
      <c r="HG99" s="343"/>
      <c r="HH99" s="343"/>
      <c r="HI99" s="343"/>
      <c r="HJ99" s="343"/>
      <c r="HK99" s="343"/>
      <c r="HL99" s="343"/>
      <c r="HM99" s="343"/>
      <c r="HN99" s="343"/>
      <c r="HO99" s="343"/>
      <c r="HP99" s="343"/>
      <c r="HQ99" s="343"/>
      <c r="HR99" s="343"/>
      <c r="HS99" s="343"/>
      <c r="HT99" s="343"/>
      <c r="HU99" s="343"/>
      <c r="HV99" s="343"/>
      <c r="HW99" s="343"/>
      <c r="HX99" s="343"/>
      <c r="HY99" s="343"/>
      <c r="HZ99" s="343"/>
      <c r="IA99" s="343"/>
      <c r="IB99" s="343"/>
      <c r="IC99" s="343"/>
      <c r="ID99" s="343"/>
      <c r="IE99" s="343"/>
      <c r="IF99" s="343"/>
      <c r="IG99" s="343"/>
      <c r="IH99" s="343"/>
      <c r="II99" s="343"/>
      <c r="IJ99" s="343"/>
      <c r="IK99" s="343"/>
      <c r="IL99" s="343"/>
      <c r="IM99" s="343"/>
      <c r="IN99" s="343"/>
      <c r="IO99" s="343"/>
      <c r="IP99" s="343"/>
      <c r="IQ99" s="343"/>
      <c r="IR99" s="343"/>
      <c r="IS99" s="343"/>
      <c r="IT99" s="343"/>
      <c r="IU99" s="343"/>
      <c r="IV99" s="343"/>
      <c r="IW99" s="343"/>
      <c r="IX99" s="343"/>
      <c r="IY99" s="343"/>
      <c r="IZ99" s="343"/>
      <c r="JA99" s="343"/>
      <c r="JB99" s="343"/>
      <c r="JC99" s="343"/>
      <c r="JD99" s="343"/>
      <c r="JE99" s="343"/>
      <c r="JF99" s="343"/>
      <c r="JG99" s="343"/>
      <c r="JH99" s="343"/>
      <c r="JI99" s="343"/>
      <c r="JJ99" s="343"/>
      <c r="JK99" s="343"/>
      <c r="JL99" s="343"/>
      <c r="JM99" s="343"/>
      <c r="JN99" s="343"/>
      <c r="JO99" s="343"/>
      <c r="JP99" s="343"/>
      <c r="JQ99" s="343"/>
      <c r="JR99" s="343"/>
      <c r="JS99" s="343"/>
      <c r="JT99" s="343"/>
      <c r="JU99" s="343"/>
      <c r="JV99" s="343"/>
      <c r="JW99" s="343"/>
      <c r="JX99" s="343"/>
      <c r="JY99" s="343"/>
      <c r="JZ99" s="343"/>
      <c r="KA99" s="343"/>
      <c r="KB99" s="343"/>
      <c r="KC99" s="343"/>
      <c r="KD99" s="343"/>
      <c r="KE99" s="343"/>
      <c r="KF99" s="343"/>
      <c r="KG99" s="343"/>
      <c r="KH99" s="343"/>
      <c r="KI99" s="343"/>
      <c r="KJ99" s="343"/>
      <c r="KK99" s="343"/>
      <c r="KL99" s="343"/>
      <c r="KM99" s="343"/>
      <c r="KN99" s="343"/>
      <c r="KO99" s="343"/>
      <c r="KP99" s="343"/>
      <c r="KQ99" s="343"/>
      <c r="KR99" s="343"/>
      <c r="KS99" s="343"/>
      <c r="KT99" s="343"/>
      <c r="KU99" s="343"/>
      <c r="KV99" s="343"/>
      <c r="KW99" s="343"/>
      <c r="KX99" s="343"/>
      <c r="KY99" s="343"/>
      <c r="KZ99" s="343"/>
      <c r="LA99" s="343"/>
      <c r="LB99" s="343"/>
      <c r="LC99" s="343"/>
      <c r="LD99" s="343"/>
      <c r="LE99" s="343"/>
      <c r="LF99" s="343"/>
      <c r="LG99" s="343"/>
      <c r="LH99" s="343"/>
      <c r="LI99" s="343"/>
      <c r="LJ99" s="343"/>
      <c r="LK99" s="343"/>
      <c r="LL99" s="343"/>
      <c r="LM99" s="343"/>
      <c r="LN99" s="343"/>
      <c r="LO99" s="343"/>
      <c r="LP99" s="343"/>
      <c r="LQ99" s="343"/>
      <c r="LR99" s="343"/>
      <c r="LS99" s="343"/>
      <c r="LT99" s="343"/>
      <c r="LU99" s="343"/>
      <c r="LV99" s="343"/>
      <c r="LW99" s="343"/>
      <c r="LX99" s="343"/>
      <c r="LY99" s="343"/>
      <c r="LZ99" s="343"/>
      <c r="MA99" s="343"/>
      <c r="MB99" s="343"/>
      <c r="MC99" s="343"/>
      <c r="MD99" s="343"/>
      <c r="ME99" s="343"/>
      <c r="MF99" s="343"/>
      <c r="MG99" s="343"/>
      <c r="MH99" s="343"/>
      <c r="MI99" s="343"/>
      <c r="MJ99" s="343"/>
      <c r="MK99" s="343"/>
      <c r="ML99" s="343"/>
      <c r="MM99" s="343"/>
      <c r="MN99" s="343"/>
      <c r="MO99" s="343"/>
      <c r="MP99" s="343"/>
      <c r="MQ99" s="343"/>
      <c r="MR99" s="343"/>
      <c r="MS99" s="343"/>
      <c r="MT99" s="343"/>
      <c r="MU99" s="343"/>
      <c r="MV99" s="343"/>
      <c r="MW99" s="343"/>
      <c r="MX99" s="343"/>
      <c r="MY99" s="343"/>
      <c r="MZ99" s="343"/>
      <c r="NA99" s="343"/>
      <c r="NB99" s="343"/>
      <c r="NC99" s="343"/>
      <c r="ND99" s="343"/>
      <c r="NE99" s="343"/>
      <c r="NF99" s="343"/>
      <c r="NG99" s="343"/>
      <c r="NH99" s="343"/>
      <c r="NI99" s="343"/>
      <c r="NJ99" s="343"/>
      <c r="NK99" s="343"/>
      <c r="NL99" s="343"/>
      <c r="NM99" s="343"/>
      <c r="NN99" s="343"/>
      <c r="NO99" s="343"/>
      <c r="NP99" s="343"/>
      <c r="NQ99" s="343"/>
      <c r="NR99" s="343"/>
      <c r="NS99" s="343"/>
      <c r="NT99" s="343"/>
      <c r="NU99" s="343"/>
      <c r="NV99" s="343"/>
      <c r="NW99" s="343"/>
      <c r="NX99" s="343"/>
      <c r="NY99" s="343"/>
      <c r="NZ99" s="343"/>
      <c r="OA99" s="343"/>
      <c r="OB99" s="343"/>
      <c r="OC99" s="343"/>
      <c r="OD99" s="343"/>
      <c r="OE99" s="343"/>
      <c r="OF99" s="343"/>
      <c r="OG99" s="343"/>
      <c r="OH99" s="343"/>
      <c r="OI99" s="343"/>
      <c r="OJ99" s="343"/>
      <c r="OK99" s="343"/>
      <c r="OL99" s="343"/>
      <c r="OM99" s="343"/>
      <c r="ON99" s="343"/>
      <c r="OO99" s="343"/>
      <c r="OP99" s="343"/>
      <c r="OQ99" s="343"/>
      <c r="OR99" s="343"/>
      <c r="OS99" s="343"/>
      <c r="OT99" s="343"/>
      <c r="OU99" s="343"/>
      <c r="OV99" s="343"/>
      <c r="OW99" s="343"/>
      <c r="OX99" s="343"/>
      <c r="OY99" s="343"/>
      <c r="OZ99" s="343"/>
      <c r="PA99" s="343"/>
      <c r="PB99" s="343"/>
      <c r="PC99" s="343"/>
      <c r="PD99" s="343"/>
      <c r="PE99" s="343"/>
      <c r="PF99" s="343"/>
      <c r="PG99" s="343"/>
      <c r="PH99" s="343"/>
      <c r="PI99" s="343"/>
      <c r="PJ99" s="343"/>
      <c r="PK99" s="343"/>
      <c r="PL99" s="343"/>
      <c r="PM99" s="343"/>
      <c r="PN99" s="343"/>
      <c r="PO99" s="343"/>
      <c r="PP99" s="343"/>
      <c r="PQ99" s="343"/>
      <c r="PR99" s="343"/>
      <c r="PS99" s="343"/>
      <c r="PT99" s="343"/>
      <c r="PU99" s="343"/>
      <c r="PV99" s="343"/>
      <c r="PW99" s="343"/>
      <c r="PX99" s="343"/>
      <c r="PY99" s="343"/>
      <c r="PZ99" s="343"/>
      <c r="QA99" s="343"/>
      <c r="QB99" s="343"/>
      <c r="QC99" s="343"/>
      <c r="QD99" s="343"/>
      <c r="QE99" s="343"/>
      <c r="QF99" s="343"/>
      <c r="QG99" s="343"/>
      <c r="QH99" s="343"/>
      <c r="QI99" s="343"/>
      <c r="QJ99" s="343"/>
      <c r="QK99" s="343"/>
      <c r="QL99" s="343"/>
      <c r="QM99" s="343"/>
      <c r="QN99" s="343"/>
      <c r="QO99" s="343"/>
      <c r="QP99" s="343"/>
      <c r="QQ99" s="343"/>
      <c r="QR99" s="343"/>
      <c r="QS99" s="343"/>
      <c r="QT99" s="343"/>
      <c r="QU99" s="343"/>
      <c r="QV99" s="343"/>
      <c r="QW99" s="343"/>
      <c r="QX99" s="343"/>
      <c r="QY99" s="343"/>
      <c r="QZ99" s="343"/>
      <c r="RA99" s="343"/>
      <c r="RB99" s="343"/>
      <c r="RC99" s="343"/>
      <c r="RD99" s="343"/>
      <c r="RE99" s="343"/>
      <c r="RF99" s="343"/>
      <c r="RG99" s="343"/>
      <c r="RH99" s="343"/>
      <c r="RI99" s="343"/>
      <c r="RJ99" s="343"/>
      <c r="RK99" s="343"/>
      <c r="RL99" s="343"/>
      <c r="RM99" s="343"/>
      <c r="RN99" s="343"/>
      <c r="RO99" s="343"/>
      <c r="RP99" s="343"/>
      <c r="RQ99" s="343"/>
      <c r="RR99" s="343"/>
      <c r="RS99" s="343"/>
      <c r="RT99" s="343"/>
      <c r="RU99" s="343"/>
      <c r="RV99" s="343"/>
      <c r="RW99" s="343"/>
      <c r="RX99" s="343"/>
      <c r="RY99" s="343"/>
      <c r="RZ99" s="343"/>
      <c r="SA99" s="343"/>
      <c r="SB99" s="343"/>
      <c r="SC99" s="343"/>
      <c r="SD99" s="343"/>
      <c r="SE99" s="343"/>
      <c r="SF99" s="343"/>
      <c r="SG99" s="343"/>
      <c r="SH99" s="343"/>
      <c r="SI99" s="343"/>
      <c r="SJ99" s="343"/>
      <c r="SK99" s="343"/>
      <c r="SL99" s="343"/>
      <c r="SM99" s="343"/>
      <c r="SN99" s="343"/>
      <c r="SO99" s="343"/>
      <c r="SP99" s="343"/>
      <c r="SQ99" s="343"/>
      <c r="SR99" s="343"/>
      <c r="SS99" s="343"/>
      <c r="ST99" s="343"/>
      <c r="SU99" s="343"/>
      <c r="SV99" s="343"/>
      <c r="SW99" s="343"/>
      <c r="SX99" s="343"/>
      <c r="SY99" s="343"/>
      <c r="SZ99" s="343"/>
      <c r="TA99" s="343"/>
      <c r="TB99" s="343"/>
      <c r="TC99" s="343"/>
      <c r="TD99" s="343"/>
      <c r="TE99" s="343"/>
      <c r="TF99" s="343"/>
      <c r="TG99" s="343"/>
      <c r="TH99" s="343"/>
      <c r="TI99" s="343"/>
      <c r="TJ99" s="343"/>
      <c r="TK99" s="343"/>
      <c r="TL99" s="343"/>
      <c r="TM99" s="343"/>
      <c r="TN99" s="343"/>
      <c r="TO99" s="343"/>
      <c r="TP99" s="343"/>
      <c r="TQ99" s="343"/>
      <c r="TR99" s="343"/>
      <c r="TS99" s="343"/>
      <c r="TT99" s="343"/>
      <c r="TU99" s="343"/>
      <c r="TV99" s="343"/>
      <c r="TW99" s="343"/>
      <c r="TX99" s="343"/>
      <c r="TY99" s="343"/>
      <c r="TZ99" s="343"/>
      <c r="UA99" s="343"/>
      <c r="UB99" s="343"/>
      <c r="UC99" s="343"/>
      <c r="UD99" s="343"/>
      <c r="UE99" s="343"/>
      <c r="UF99" s="343"/>
      <c r="UG99" s="343"/>
      <c r="UH99" s="343"/>
      <c r="UI99" s="343"/>
      <c r="UJ99" s="343"/>
      <c r="UK99" s="343"/>
      <c r="UL99" s="343"/>
      <c r="UM99" s="343"/>
      <c r="UN99" s="343"/>
      <c r="UO99" s="343"/>
      <c r="UP99" s="343"/>
      <c r="UQ99" s="343"/>
      <c r="UR99" s="343"/>
      <c r="US99" s="343"/>
      <c r="UT99" s="343"/>
      <c r="UU99" s="343"/>
      <c r="UV99" s="343"/>
      <c r="UW99" s="343"/>
      <c r="UX99" s="343"/>
      <c r="UY99" s="343"/>
      <c r="UZ99" s="343"/>
      <c r="VA99" s="343"/>
      <c r="VB99" s="343"/>
      <c r="VC99" s="343"/>
      <c r="VD99" s="343"/>
      <c r="VE99" s="343"/>
      <c r="VF99" s="343"/>
      <c r="VG99" s="343"/>
      <c r="VH99" s="343"/>
      <c r="VI99" s="343"/>
      <c r="VJ99" s="343"/>
      <c r="VK99" s="343"/>
      <c r="VL99" s="343"/>
      <c r="VM99" s="343"/>
      <c r="VN99" s="343"/>
      <c r="VO99" s="343"/>
      <c r="VP99" s="343"/>
      <c r="VQ99" s="343"/>
      <c r="VR99" s="343"/>
      <c r="VS99" s="343"/>
      <c r="VT99" s="343"/>
      <c r="VU99" s="343"/>
      <c r="VV99" s="343"/>
      <c r="VW99" s="343"/>
      <c r="VX99" s="343"/>
      <c r="VY99" s="343"/>
      <c r="VZ99" s="343"/>
      <c r="WA99" s="343"/>
      <c r="WB99" s="343"/>
      <c r="WC99" s="343"/>
      <c r="WD99" s="343"/>
      <c r="WE99" s="343"/>
      <c r="WF99" s="343"/>
      <c r="WG99" s="343"/>
      <c r="WH99" s="343"/>
      <c r="WI99" s="343"/>
      <c r="WJ99" s="343"/>
      <c r="WK99" s="343"/>
      <c r="WL99" s="343"/>
      <c r="WM99" s="343"/>
      <c r="WN99" s="343"/>
      <c r="WO99" s="343"/>
      <c r="WP99" s="343"/>
      <c r="WQ99" s="343"/>
      <c r="WR99" s="343"/>
      <c r="WS99" s="343"/>
      <c r="WT99" s="343"/>
      <c r="WU99" s="343"/>
      <c r="WV99" s="343"/>
      <c r="WW99" s="343"/>
      <c r="WX99" s="343"/>
      <c r="WY99" s="343"/>
      <c r="WZ99" s="343"/>
      <c r="XA99" s="343"/>
      <c r="XB99" s="343"/>
      <c r="XC99" s="343"/>
      <c r="XD99" s="343"/>
      <c r="XE99" s="343"/>
      <c r="XF99" s="343"/>
      <c r="XG99" s="343"/>
      <c r="XH99" s="343"/>
      <c r="XI99" s="343"/>
      <c r="XJ99" s="343"/>
      <c r="XK99" s="343"/>
      <c r="XL99" s="343"/>
      <c r="XM99" s="343"/>
      <c r="XN99" s="343"/>
      <c r="XO99" s="343"/>
      <c r="XP99" s="343"/>
      <c r="XQ99" s="343"/>
      <c r="XR99" s="343"/>
      <c r="XS99" s="343"/>
      <c r="XT99" s="343"/>
      <c r="XU99" s="343"/>
      <c r="XV99" s="343"/>
      <c r="XW99" s="343"/>
      <c r="XX99" s="343"/>
      <c r="XY99" s="343"/>
      <c r="XZ99" s="343"/>
      <c r="YA99" s="343"/>
      <c r="YB99" s="343"/>
      <c r="YC99" s="343"/>
      <c r="YD99" s="343"/>
      <c r="YE99" s="343"/>
      <c r="YF99" s="343"/>
      <c r="YG99" s="343"/>
      <c r="YH99" s="343"/>
      <c r="YI99" s="343"/>
      <c r="YJ99" s="343"/>
      <c r="YK99" s="343"/>
      <c r="YL99" s="343"/>
      <c r="YM99" s="343"/>
      <c r="YN99" s="343"/>
      <c r="YO99" s="343"/>
      <c r="YP99" s="343"/>
      <c r="YQ99" s="343"/>
      <c r="YR99" s="343"/>
      <c r="YS99" s="343"/>
      <c r="YT99" s="343"/>
      <c r="YU99" s="343"/>
      <c r="YV99" s="343"/>
      <c r="YW99" s="343"/>
      <c r="YX99" s="343"/>
      <c r="YY99" s="343"/>
      <c r="YZ99" s="343"/>
      <c r="ZA99" s="343"/>
      <c r="ZB99" s="343"/>
      <c r="ZC99" s="343"/>
      <c r="ZD99" s="343"/>
      <c r="ZE99" s="343"/>
      <c r="ZF99" s="343"/>
      <c r="ZG99" s="343"/>
      <c r="ZH99" s="343"/>
      <c r="ZI99" s="343"/>
      <c r="ZJ99" s="343"/>
      <c r="ZK99" s="343"/>
      <c r="ZL99" s="343"/>
      <c r="ZM99" s="343"/>
      <c r="ZN99" s="343"/>
      <c r="ZO99" s="343"/>
      <c r="ZP99" s="343"/>
      <c r="ZQ99" s="343"/>
      <c r="ZR99" s="343"/>
      <c r="ZS99" s="343"/>
      <c r="ZT99" s="343"/>
      <c r="ZU99" s="343"/>
      <c r="ZV99" s="343"/>
      <c r="ZW99" s="343"/>
      <c r="ZX99" s="343"/>
      <c r="ZY99" s="343"/>
      <c r="ZZ99" s="343"/>
      <c r="AAA99" s="343"/>
      <c r="AAB99" s="343"/>
      <c r="AAC99" s="343"/>
      <c r="AAD99" s="343"/>
      <c r="AAE99" s="343"/>
      <c r="AAF99" s="343"/>
      <c r="AAG99" s="343"/>
      <c r="AAH99" s="343"/>
      <c r="AAI99" s="343"/>
      <c r="AAJ99" s="343"/>
      <c r="AAK99" s="343"/>
      <c r="AAL99" s="343"/>
      <c r="AAM99" s="343"/>
      <c r="AAN99" s="343"/>
      <c r="AAO99" s="343"/>
      <c r="AAP99" s="343"/>
      <c r="AAQ99" s="343"/>
      <c r="AAR99" s="343"/>
      <c r="AAS99" s="343"/>
      <c r="AAT99" s="343"/>
      <c r="AAU99" s="343"/>
      <c r="AAV99" s="343"/>
      <c r="AAW99" s="343"/>
      <c r="AAX99" s="343"/>
      <c r="AAY99" s="343"/>
      <c r="AAZ99" s="343"/>
      <c r="ABA99" s="343"/>
      <c r="ABB99" s="343"/>
      <c r="ABC99" s="343"/>
      <c r="ABD99" s="343"/>
      <c r="ABE99" s="343"/>
      <c r="ABF99" s="343"/>
      <c r="ABG99" s="343"/>
      <c r="ABH99" s="343"/>
      <c r="ABI99" s="343"/>
      <c r="ABJ99" s="343"/>
      <c r="ABK99" s="343"/>
      <c r="ABL99" s="343"/>
      <c r="ABM99" s="343"/>
      <c r="ABN99" s="343"/>
      <c r="ABO99" s="343"/>
      <c r="ABP99" s="343"/>
      <c r="ABQ99" s="343"/>
      <c r="ABR99" s="343"/>
      <c r="ABS99" s="343"/>
      <c r="ABT99" s="343"/>
      <c r="ABU99" s="343"/>
      <c r="ABV99" s="343"/>
      <c r="ABW99" s="343"/>
      <c r="ABX99" s="343"/>
      <c r="ABY99" s="343"/>
      <c r="ABZ99" s="343"/>
      <c r="ACA99" s="343"/>
      <c r="ACB99" s="343"/>
      <c r="ACC99" s="343"/>
      <c r="ACD99" s="343"/>
      <c r="ACE99" s="343"/>
      <c r="ACF99" s="343"/>
      <c r="ACG99" s="343"/>
      <c r="ACH99" s="343"/>
      <c r="ACI99" s="343"/>
      <c r="ACJ99" s="343"/>
      <c r="ACK99" s="343"/>
      <c r="ACL99" s="343"/>
      <c r="ACM99" s="343"/>
      <c r="ACN99" s="343"/>
      <c r="ACO99" s="343"/>
      <c r="ACP99" s="343"/>
      <c r="ACQ99" s="343"/>
      <c r="ACR99" s="343"/>
      <c r="ACS99" s="343"/>
      <c r="ACT99" s="343"/>
      <c r="ACU99" s="343"/>
      <c r="ACV99" s="343"/>
      <c r="ACW99" s="343"/>
      <c r="ACX99" s="343"/>
      <c r="ACY99" s="343"/>
      <c r="ACZ99" s="343"/>
      <c r="ADA99" s="343"/>
      <c r="ADB99" s="343"/>
      <c r="ADC99" s="343"/>
      <c r="ADD99" s="343"/>
      <c r="ADE99" s="343"/>
      <c r="ADF99" s="343"/>
      <c r="ADG99" s="343"/>
      <c r="ADH99" s="343"/>
      <c r="ADI99" s="343"/>
      <c r="ADJ99" s="343"/>
      <c r="ADK99" s="343"/>
      <c r="ADL99" s="343"/>
      <c r="ADM99" s="343"/>
      <c r="ADN99" s="343"/>
      <c r="ADO99" s="343"/>
      <c r="ADP99" s="343"/>
      <c r="ADQ99" s="343"/>
      <c r="ADR99" s="343"/>
      <c r="ADS99" s="343"/>
      <c r="ADT99" s="343"/>
      <c r="ADU99" s="343"/>
      <c r="ADV99" s="343"/>
      <c r="ADW99" s="343"/>
      <c r="ADX99" s="343"/>
      <c r="ADY99" s="343"/>
      <c r="ADZ99" s="343"/>
      <c r="AEA99" s="343"/>
      <c r="AEB99" s="343"/>
      <c r="AEC99" s="343"/>
      <c r="AED99" s="343"/>
      <c r="AEE99" s="343"/>
      <c r="AEF99" s="343"/>
      <c r="AEG99" s="343"/>
      <c r="AEH99" s="343"/>
      <c r="AEI99" s="343"/>
      <c r="AEJ99" s="343"/>
      <c r="AEK99" s="343"/>
      <c r="AEL99" s="343"/>
      <c r="AEM99" s="343"/>
      <c r="AEN99" s="343"/>
      <c r="AEO99" s="343"/>
      <c r="AEP99" s="343"/>
      <c r="AEQ99" s="343"/>
      <c r="AER99" s="343"/>
      <c r="AES99" s="343"/>
      <c r="AET99" s="343"/>
      <c r="AEU99" s="343"/>
      <c r="AEV99" s="343"/>
      <c r="AEW99" s="343"/>
      <c r="AEX99" s="343"/>
      <c r="AEY99" s="343"/>
      <c r="AEZ99" s="343"/>
      <c r="AFA99" s="343"/>
      <c r="AFB99" s="343"/>
      <c r="AFC99" s="343"/>
      <c r="AFD99" s="343"/>
      <c r="AFE99" s="343"/>
      <c r="AFF99" s="343"/>
      <c r="AFG99" s="343"/>
      <c r="AFH99" s="343"/>
      <c r="AFI99" s="343"/>
      <c r="AFJ99" s="343"/>
      <c r="AFK99" s="343"/>
      <c r="AFL99" s="343"/>
      <c r="AFM99" s="343"/>
      <c r="AFN99" s="343"/>
      <c r="AFO99" s="343"/>
      <c r="AFP99" s="343"/>
      <c r="AFQ99" s="343"/>
      <c r="AFR99" s="343"/>
      <c r="AFS99" s="343"/>
      <c r="AFT99" s="343"/>
      <c r="AFU99" s="343"/>
      <c r="AFV99" s="343"/>
      <c r="AFW99" s="343"/>
      <c r="AFX99" s="343"/>
      <c r="AFY99" s="343"/>
      <c r="AFZ99" s="343"/>
      <c r="AGA99" s="343"/>
      <c r="AGB99" s="343"/>
      <c r="AGC99" s="343"/>
      <c r="AGD99" s="343"/>
      <c r="AGE99" s="343"/>
      <c r="AGF99" s="343"/>
      <c r="AGG99" s="343"/>
      <c r="AGH99" s="343"/>
      <c r="AGI99" s="343"/>
      <c r="AGJ99" s="343"/>
      <c r="AGK99" s="343"/>
      <c r="AGL99" s="343"/>
      <c r="AGM99" s="343"/>
      <c r="AGN99" s="343"/>
      <c r="AGO99" s="343"/>
      <c r="AGP99" s="343"/>
      <c r="AGQ99" s="343"/>
      <c r="AGR99" s="343"/>
      <c r="AGS99" s="343"/>
      <c r="AGT99" s="343"/>
      <c r="AGU99" s="343"/>
      <c r="AGV99" s="343"/>
      <c r="AGW99" s="343"/>
      <c r="AGX99" s="343"/>
      <c r="AGY99" s="343"/>
      <c r="AGZ99" s="343"/>
      <c r="AHA99" s="343"/>
      <c r="AHB99" s="343"/>
      <c r="AHC99" s="343"/>
      <c r="AHD99" s="343"/>
      <c r="AHE99" s="343"/>
      <c r="AHF99" s="343"/>
      <c r="AHG99" s="343"/>
      <c r="AHH99" s="343"/>
      <c r="AHI99" s="343"/>
      <c r="AHJ99" s="343"/>
      <c r="AHK99" s="343"/>
      <c r="AHL99" s="343"/>
      <c r="AHM99" s="343"/>
      <c r="AHN99" s="343"/>
      <c r="AHO99" s="343"/>
      <c r="AHP99" s="343"/>
      <c r="AHQ99" s="343"/>
      <c r="AHR99" s="343"/>
      <c r="AHS99" s="343"/>
      <c r="AHT99" s="343"/>
      <c r="AHU99" s="343"/>
      <c r="AHV99" s="343"/>
      <c r="AHW99" s="343"/>
      <c r="AHX99" s="343"/>
      <c r="AHY99" s="343"/>
      <c r="AHZ99" s="343"/>
      <c r="AIA99" s="343"/>
      <c r="AIB99" s="343"/>
      <c r="AIC99" s="343"/>
      <c r="AID99" s="343"/>
      <c r="AIE99" s="343"/>
      <c r="AIF99" s="343"/>
      <c r="AIG99" s="343"/>
      <c r="AIH99" s="343"/>
      <c r="AII99" s="343"/>
      <c r="AIJ99" s="343"/>
      <c r="AIK99" s="343"/>
      <c r="AIL99" s="343"/>
      <c r="AIM99" s="343"/>
      <c r="AIN99" s="343"/>
      <c r="AIO99" s="343"/>
      <c r="AIP99" s="343"/>
      <c r="AIQ99" s="343"/>
      <c r="AIR99" s="343"/>
      <c r="AIS99" s="343"/>
      <c r="AIT99" s="343"/>
      <c r="AIU99" s="343"/>
      <c r="AIV99" s="343"/>
      <c r="AIW99" s="343"/>
      <c r="AIX99" s="343"/>
      <c r="AIY99" s="343"/>
      <c r="AIZ99" s="343"/>
      <c r="AJA99" s="343"/>
      <c r="AJB99" s="343"/>
      <c r="AJC99" s="343"/>
      <c r="AJD99" s="343"/>
      <c r="AJE99" s="343"/>
      <c r="AJF99" s="343"/>
      <c r="AJG99" s="343"/>
      <c r="AJH99" s="343"/>
      <c r="AJI99" s="343"/>
      <c r="AJJ99" s="343"/>
      <c r="AJK99" s="343"/>
      <c r="AJL99" s="343"/>
      <c r="AJM99" s="343"/>
      <c r="AJN99" s="343"/>
      <c r="AJO99" s="343"/>
      <c r="AJP99" s="343"/>
      <c r="AJQ99" s="343"/>
      <c r="AJR99" s="343"/>
      <c r="AJS99" s="343"/>
      <c r="AJT99" s="343"/>
      <c r="AJU99" s="343"/>
      <c r="AJV99" s="343"/>
      <c r="AJW99" s="343"/>
      <c r="AJX99" s="343"/>
      <c r="AJY99" s="343"/>
      <c r="AJZ99" s="343"/>
      <c r="AKA99" s="343"/>
      <c r="AKB99" s="343"/>
      <c r="AKC99" s="343"/>
      <c r="AKD99" s="343"/>
      <c r="AKE99" s="343"/>
      <c r="AKF99" s="343"/>
      <c r="AKG99" s="343"/>
      <c r="AKH99" s="343"/>
      <c r="AKI99" s="343"/>
      <c r="AKJ99" s="343"/>
      <c r="AKK99" s="343"/>
      <c r="AKL99" s="343"/>
      <c r="AKM99" s="343"/>
      <c r="AKN99" s="343"/>
      <c r="AKO99" s="343"/>
      <c r="AKP99" s="343"/>
      <c r="AKQ99" s="343"/>
      <c r="AKR99" s="343"/>
      <c r="AKS99" s="343"/>
      <c r="AKT99" s="343"/>
      <c r="AKU99" s="343"/>
      <c r="AKV99" s="343"/>
      <c r="AKW99" s="343"/>
      <c r="AKX99" s="343"/>
      <c r="AKY99" s="343"/>
      <c r="AKZ99" s="343"/>
      <c r="ALA99" s="343"/>
      <c r="ALB99" s="343"/>
      <c r="ALC99" s="343"/>
      <c r="ALD99" s="343"/>
      <c r="ALE99" s="343"/>
      <c r="ALF99" s="343"/>
      <c r="ALG99" s="343"/>
      <c r="ALH99" s="343"/>
      <c r="ALI99" s="343"/>
      <c r="ALJ99" s="343"/>
      <c r="ALK99" s="343"/>
      <c r="ALL99" s="343"/>
      <c r="ALM99" s="343"/>
      <c r="ALN99" s="343"/>
      <c r="ALO99" s="343"/>
      <c r="ALP99" s="343"/>
      <c r="ALQ99" s="343"/>
      <c r="ALR99" s="343"/>
      <c r="ALS99" s="343"/>
      <c r="ALT99" s="343"/>
      <c r="ALU99" s="343"/>
      <c r="ALV99" s="343"/>
      <c r="ALW99" s="343"/>
      <c r="ALX99" s="343"/>
      <c r="ALY99" s="343"/>
      <c r="ALZ99" s="343"/>
      <c r="AMA99" s="343"/>
      <c r="AMB99" s="343"/>
      <c r="AMC99" s="343"/>
      <c r="AMD99" s="343"/>
      <c r="AME99" s="343"/>
      <c r="AMF99" s="343"/>
      <c r="AMG99" s="343"/>
      <c r="AMH99" s="343"/>
      <c r="AMI99" s="343"/>
      <c r="AMJ99" s="343"/>
      <c r="AMK99" s="343"/>
      <c r="AML99" s="343"/>
      <c r="AMM99" s="343"/>
      <c r="AMN99" s="343"/>
      <c r="AMO99" s="343"/>
      <c r="AMP99" s="343"/>
      <c r="AMQ99" s="343"/>
      <c r="AMR99" s="343"/>
      <c r="AMS99" s="343"/>
      <c r="AMT99" s="343"/>
      <c r="AMU99" s="343"/>
      <c r="AMV99" s="343"/>
      <c r="AMW99" s="343"/>
      <c r="AMX99" s="343"/>
      <c r="AMY99" s="343"/>
      <c r="AMZ99" s="343"/>
      <c r="ANA99" s="343"/>
      <c r="ANB99" s="343"/>
      <c r="ANC99" s="343"/>
      <c r="AND99" s="343"/>
      <c r="ANE99" s="343"/>
      <c r="ANF99" s="343"/>
      <c r="ANG99" s="343"/>
      <c r="ANH99" s="343"/>
      <c r="ANI99" s="343"/>
      <c r="ANJ99" s="343"/>
      <c r="ANK99" s="343"/>
      <c r="ANL99" s="343"/>
      <c r="ANM99" s="343"/>
      <c r="ANN99" s="343"/>
      <c r="ANO99" s="343"/>
      <c r="ANP99" s="343"/>
      <c r="ANQ99" s="343"/>
      <c r="ANR99" s="343"/>
      <c r="ANS99" s="343"/>
      <c r="ANT99" s="343"/>
      <c r="ANU99" s="343"/>
      <c r="ANV99" s="343"/>
      <c r="ANW99" s="343"/>
      <c r="ANX99" s="343"/>
      <c r="ANY99" s="343"/>
      <c r="ANZ99" s="343"/>
      <c r="AOA99" s="343"/>
      <c r="AOB99" s="343"/>
      <c r="AOC99" s="343"/>
      <c r="AOD99" s="343"/>
      <c r="AOE99" s="343"/>
      <c r="AOF99" s="343"/>
      <c r="AOG99" s="343"/>
      <c r="AOH99" s="343"/>
      <c r="AOI99" s="343"/>
      <c r="AOJ99" s="343"/>
      <c r="AOK99" s="343"/>
      <c r="AOL99" s="343"/>
      <c r="AOM99" s="343"/>
      <c r="AON99" s="343"/>
      <c r="AOO99" s="343"/>
      <c r="AOP99" s="343"/>
      <c r="AOQ99" s="343"/>
      <c r="AOR99" s="343"/>
      <c r="AOS99" s="343"/>
      <c r="AOT99" s="343"/>
      <c r="AOU99" s="343"/>
      <c r="AOV99" s="343"/>
      <c r="AOW99" s="343"/>
      <c r="AOX99" s="343"/>
      <c r="AOY99" s="343"/>
      <c r="AOZ99" s="343"/>
      <c r="APA99" s="343"/>
      <c r="APB99" s="343"/>
      <c r="APC99" s="343"/>
      <c r="APD99" s="343"/>
      <c r="APE99" s="343"/>
      <c r="APF99" s="343"/>
      <c r="APG99" s="343"/>
      <c r="APH99" s="343"/>
      <c r="API99" s="343"/>
      <c r="APJ99" s="343"/>
      <c r="APK99" s="343"/>
      <c r="APL99" s="343"/>
      <c r="APM99" s="343"/>
      <c r="APN99" s="343"/>
      <c r="APO99" s="343"/>
      <c r="APP99" s="343"/>
      <c r="APQ99" s="343"/>
      <c r="APR99" s="343"/>
      <c r="APS99" s="343"/>
      <c r="APT99" s="343"/>
      <c r="APU99" s="343"/>
      <c r="APV99" s="343"/>
      <c r="APW99" s="343"/>
      <c r="APX99" s="343"/>
      <c r="APY99" s="343"/>
      <c r="APZ99" s="343"/>
      <c r="AQA99" s="343"/>
      <c r="AQB99" s="343"/>
      <c r="AQC99" s="343"/>
      <c r="AQD99" s="343"/>
      <c r="AQE99" s="343"/>
      <c r="AQF99" s="343"/>
      <c r="AQG99" s="343"/>
      <c r="AQH99" s="343"/>
      <c r="AQI99" s="343"/>
      <c r="AQJ99" s="343"/>
      <c r="AQK99" s="343"/>
      <c r="AQL99" s="343"/>
      <c r="AQM99" s="343"/>
      <c r="AQN99" s="343"/>
      <c r="AQO99" s="343"/>
      <c r="AQP99" s="343"/>
      <c r="AQQ99" s="343"/>
      <c r="AQR99" s="343"/>
      <c r="AQS99" s="343"/>
      <c r="AQT99" s="343"/>
      <c r="AQU99" s="343"/>
      <c r="AQV99" s="343"/>
      <c r="AQW99" s="343"/>
      <c r="AQX99" s="343"/>
      <c r="AQY99" s="343"/>
      <c r="AQZ99" s="343"/>
      <c r="ARA99" s="343"/>
      <c r="ARB99" s="343"/>
      <c r="ARC99" s="343"/>
      <c r="ARD99" s="343"/>
      <c r="ARE99" s="343"/>
      <c r="ARF99" s="343"/>
      <c r="ARG99" s="343"/>
      <c r="ARH99" s="343"/>
      <c r="ARI99" s="343"/>
      <c r="ARJ99" s="343"/>
      <c r="ARK99" s="343"/>
      <c r="ARL99" s="343"/>
      <c r="ARM99" s="343"/>
      <c r="ARN99" s="343"/>
      <c r="ARO99" s="343"/>
      <c r="ARP99" s="343"/>
      <c r="ARQ99" s="343"/>
      <c r="ARR99" s="343"/>
      <c r="ARS99" s="343"/>
      <c r="ART99" s="343"/>
      <c r="ARU99" s="343"/>
      <c r="ARV99" s="343"/>
      <c r="ARW99" s="343"/>
      <c r="ARX99" s="343"/>
      <c r="ARY99" s="343"/>
      <c r="ARZ99" s="343"/>
      <c r="ASA99" s="343"/>
      <c r="ASB99" s="343"/>
      <c r="ASC99" s="343"/>
      <c r="ASD99" s="343"/>
      <c r="ASE99" s="343"/>
      <c r="ASF99" s="343"/>
      <c r="ASG99" s="343"/>
      <c r="ASH99" s="343"/>
      <c r="ASI99" s="343"/>
      <c r="ASJ99" s="343"/>
      <c r="ASK99" s="343"/>
      <c r="ASL99" s="343"/>
      <c r="ASM99" s="343"/>
      <c r="ASN99" s="343"/>
      <c r="ASO99" s="343"/>
      <c r="ASP99" s="343"/>
      <c r="ASQ99" s="343"/>
      <c r="ASR99" s="343"/>
      <c r="ASS99" s="343"/>
      <c r="AST99" s="343"/>
      <c r="ASU99" s="343"/>
      <c r="ASV99" s="343"/>
      <c r="ASW99" s="343"/>
      <c r="ASX99" s="343"/>
      <c r="ASY99" s="343"/>
      <c r="ASZ99" s="343"/>
      <c r="ATA99" s="343"/>
      <c r="ATB99" s="343"/>
      <c r="ATC99" s="343"/>
      <c r="ATD99" s="343"/>
      <c r="ATE99" s="343"/>
      <c r="ATF99" s="343"/>
      <c r="ATG99" s="343"/>
      <c r="ATH99" s="343"/>
      <c r="ATI99" s="343"/>
      <c r="ATJ99" s="343"/>
      <c r="ATK99" s="343"/>
      <c r="ATL99" s="343"/>
      <c r="ATM99" s="343"/>
      <c r="ATN99" s="343"/>
      <c r="ATO99" s="343"/>
      <c r="ATP99" s="343"/>
      <c r="ATQ99" s="343"/>
      <c r="ATR99" s="343"/>
      <c r="ATS99" s="343"/>
      <c r="ATT99" s="343"/>
      <c r="ATU99" s="343"/>
      <c r="ATV99" s="343"/>
      <c r="ATW99" s="343"/>
      <c r="ATX99" s="343"/>
      <c r="ATY99" s="343"/>
      <c r="ATZ99" s="343"/>
      <c r="AUA99" s="343"/>
      <c r="AUB99" s="343"/>
      <c r="AUC99" s="343"/>
      <c r="AUD99" s="343"/>
      <c r="AUE99" s="343"/>
      <c r="AUF99" s="343"/>
      <c r="AUG99" s="343"/>
      <c r="AUH99" s="343"/>
      <c r="AUI99" s="343"/>
      <c r="AUJ99" s="343"/>
      <c r="AUK99" s="343"/>
      <c r="AUL99" s="343"/>
      <c r="AUM99" s="343"/>
      <c r="AUN99" s="343"/>
      <c r="AUO99" s="343"/>
      <c r="AUP99" s="343"/>
      <c r="AUQ99" s="343"/>
      <c r="AUR99" s="343"/>
      <c r="AUS99" s="343"/>
      <c r="AUT99" s="343"/>
      <c r="AUU99" s="343"/>
      <c r="AUV99" s="343"/>
      <c r="AUW99" s="343"/>
      <c r="AUX99" s="343"/>
      <c r="AUY99" s="343"/>
      <c r="AUZ99" s="343"/>
      <c r="AVA99" s="343"/>
      <c r="AVB99" s="343"/>
      <c r="AVC99" s="343"/>
      <c r="AVD99" s="343"/>
      <c r="AVE99" s="343"/>
      <c r="AVF99" s="343"/>
      <c r="AVG99" s="343"/>
      <c r="AVH99" s="343"/>
      <c r="AVI99" s="343"/>
      <c r="AVJ99" s="343"/>
      <c r="AVK99" s="343"/>
      <c r="AVL99" s="343"/>
      <c r="AVM99" s="343"/>
      <c r="AVN99" s="343"/>
      <c r="AVO99" s="343"/>
      <c r="AVP99" s="343"/>
      <c r="AVQ99" s="343"/>
      <c r="AVR99" s="343"/>
      <c r="AVS99" s="343"/>
      <c r="AVT99" s="343"/>
      <c r="AVU99" s="343"/>
      <c r="AVV99" s="343"/>
      <c r="AVW99" s="343"/>
      <c r="AVX99" s="343"/>
      <c r="AVY99" s="343"/>
      <c r="AVZ99" s="343"/>
      <c r="AWA99" s="343"/>
      <c r="AWB99" s="343"/>
      <c r="AWC99" s="343"/>
      <c r="AWD99" s="343"/>
      <c r="AWE99" s="343"/>
      <c r="AWF99" s="343"/>
      <c r="AWG99" s="343"/>
      <c r="AWH99" s="343"/>
      <c r="AWI99" s="343"/>
      <c r="AWJ99" s="343"/>
      <c r="AWK99" s="343"/>
      <c r="AWL99" s="343"/>
      <c r="AWM99" s="343"/>
      <c r="AWN99" s="343"/>
      <c r="AWO99" s="343"/>
      <c r="AWP99" s="343"/>
      <c r="AWQ99" s="343"/>
      <c r="AWR99" s="343"/>
      <c r="AWS99" s="343"/>
      <c r="AWT99" s="343"/>
      <c r="AWU99" s="343"/>
      <c r="AWV99" s="343"/>
      <c r="AWW99" s="343"/>
      <c r="AWX99" s="343"/>
      <c r="AWY99" s="343"/>
      <c r="AWZ99" s="343"/>
      <c r="AXA99" s="343"/>
      <c r="AXB99" s="343"/>
      <c r="AXC99" s="343"/>
      <c r="AXD99" s="343"/>
      <c r="AXE99" s="343"/>
      <c r="AXF99" s="343"/>
      <c r="AXG99" s="343"/>
      <c r="AXH99" s="343"/>
      <c r="AXI99" s="343"/>
      <c r="AXJ99" s="343"/>
      <c r="AXK99" s="343"/>
      <c r="AXL99" s="343"/>
      <c r="AXM99" s="343"/>
      <c r="AXN99" s="343"/>
      <c r="AXO99" s="343"/>
      <c r="AXP99" s="343"/>
      <c r="AXQ99" s="343"/>
      <c r="AXR99" s="343"/>
      <c r="AXS99" s="343"/>
      <c r="AXT99" s="343"/>
      <c r="AXU99" s="343"/>
      <c r="AXV99" s="343"/>
      <c r="AXW99" s="343"/>
      <c r="AXX99" s="343"/>
      <c r="AXY99" s="343"/>
      <c r="AXZ99" s="343"/>
      <c r="AYA99" s="343"/>
      <c r="AYB99" s="343"/>
      <c r="AYC99" s="343"/>
      <c r="AYD99" s="343"/>
      <c r="AYE99" s="343"/>
      <c r="AYF99" s="343"/>
      <c r="AYG99" s="343"/>
      <c r="AYH99" s="343"/>
      <c r="AYI99" s="343"/>
      <c r="AYJ99" s="343"/>
      <c r="AYK99" s="343"/>
      <c r="AYL99" s="343"/>
      <c r="AYM99" s="343"/>
      <c r="AYN99" s="343"/>
      <c r="AYO99" s="343"/>
      <c r="AYP99" s="343"/>
      <c r="AYQ99" s="343"/>
      <c r="AYR99" s="343"/>
      <c r="AYS99" s="343"/>
      <c r="AYT99" s="343"/>
      <c r="AYU99" s="343"/>
      <c r="AYV99" s="343"/>
      <c r="AYW99" s="343"/>
      <c r="AYX99" s="343"/>
      <c r="AYY99" s="343"/>
      <c r="AYZ99" s="343"/>
      <c r="AZA99" s="343"/>
      <c r="AZB99" s="343"/>
      <c r="AZC99" s="343"/>
      <c r="AZD99" s="343"/>
      <c r="AZE99" s="343"/>
      <c r="AZF99" s="343"/>
      <c r="AZG99" s="343"/>
      <c r="AZH99" s="343"/>
      <c r="AZI99" s="343"/>
      <c r="AZJ99" s="343"/>
      <c r="AZK99" s="343"/>
      <c r="AZL99" s="343"/>
      <c r="AZM99" s="343"/>
      <c r="AZN99" s="343"/>
      <c r="AZO99" s="343"/>
      <c r="AZP99" s="343"/>
      <c r="AZQ99" s="343"/>
      <c r="AZR99" s="343"/>
      <c r="AZS99" s="343"/>
      <c r="AZT99" s="343"/>
      <c r="AZU99" s="343"/>
      <c r="AZV99" s="343"/>
      <c r="AZW99" s="343"/>
      <c r="AZX99" s="343"/>
      <c r="AZY99" s="343"/>
      <c r="AZZ99" s="343"/>
      <c r="BAA99" s="343"/>
      <c r="BAB99" s="343"/>
      <c r="BAC99" s="343"/>
      <c r="BAD99" s="343"/>
      <c r="BAE99" s="343"/>
      <c r="BAF99" s="343"/>
      <c r="BAG99" s="343"/>
      <c r="BAH99" s="343"/>
      <c r="BAI99" s="343"/>
      <c r="BAJ99" s="343"/>
      <c r="BAK99" s="343"/>
      <c r="BAL99" s="343"/>
      <c r="BAM99" s="343"/>
      <c r="BAN99" s="343"/>
      <c r="BAO99" s="343"/>
      <c r="BAP99" s="343"/>
      <c r="BAQ99" s="343"/>
      <c r="BAR99" s="343"/>
      <c r="BAS99" s="343"/>
      <c r="BAT99" s="343"/>
      <c r="BAU99" s="343"/>
      <c r="BAV99" s="343"/>
      <c r="BAW99" s="343"/>
      <c r="BAX99" s="343"/>
      <c r="BAY99" s="343"/>
      <c r="BAZ99" s="343"/>
      <c r="BBA99" s="343"/>
      <c r="BBB99" s="343"/>
      <c r="BBC99" s="343"/>
      <c r="BBD99" s="343"/>
      <c r="BBE99" s="343"/>
      <c r="BBF99" s="343"/>
      <c r="BBG99" s="343"/>
      <c r="BBH99" s="343"/>
      <c r="BBI99" s="343"/>
      <c r="BBJ99" s="343"/>
      <c r="BBK99" s="343"/>
      <c r="BBL99" s="343"/>
      <c r="BBM99" s="343"/>
      <c r="BBN99" s="343"/>
      <c r="BBO99" s="343"/>
      <c r="BBP99" s="343"/>
      <c r="BBQ99" s="343"/>
      <c r="BBR99" s="343"/>
      <c r="BBS99" s="343"/>
      <c r="BBT99" s="343"/>
      <c r="BBU99" s="343"/>
      <c r="BBV99" s="343"/>
      <c r="BBW99" s="343"/>
      <c r="BBX99" s="343"/>
      <c r="BBY99" s="343"/>
      <c r="BBZ99" s="343"/>
      <c r="BCA99" s="343"/>
      <c r="BCB99" s="343"/>
      <c r="BCC99" s="343"/>
      <c r="BCD99" s="343"/>
      <c r="BCE99" s="343"/>
      <c r="BCF99" s="343"/>
      <c r="BCG99" s="343"/>
      <c r="BCH99" s="343"/>
      <c r="BCI99" s="343"/>
      <c r="BCJ99" s="343"/>
      <c r="BCK99" s="343"/>
      <c r="BCL99" s="343"/>
      <c r="BCM99" s="343"/>
      <c r="BCN99" s="343"/>
      <c r="BCO99" s="343"/>
      <c r="BCP99" s="343"/>
      <c r="BCQ99" s="343"/>
      <c r="BCR99" s="343"/>
      <c r="BCS99" s="343"/>
      <c r="BCT99" s="343"/>
      <c r="BCU99" s="343"/>
      <c r="BCV99" s="343"/>
      <c r="BCW99" s="343"/>
      <c r="BCX99" s="343"/>
      <c r="BCY99" s="343"/>
      <c r="BCZ99" s="343"/>
      <c r="BDA99" s="343"/>
      <c r="BDB99" s="343"/>
      <c r="BDC99" s="343"/>
      <c r="BDD99" s="343"/>
      <c r="BDE99" s="343"/>
      <c r="BDF99" s="343"/>
      <c r="BDG99" s="343"/>
      <c r="BDH99" s="343"/>
      <c r="BDI99" s="343"/>
      <c r="BDJ99" s="343"/>
      <c r="BDK99" s="343"/>
      <c r="BDL99" s="343"/>
      <c r="BDM99" s="343"/>
      <c r="BDN99" s="343"/>
      <c r="BDO99" s="343"/>
      <c r="BDP99" s="343"/>
      <c r="BDQ99" s="343"/>
      <c r="BDR99" s="343"/>
      <c r="BDS99" s="343"/>
      <c r="BDT99" s="343"/>
      <c r="BDU99" s="343"/>
      <c r="BDV99" s="343"/>
      <c r="BDW99" s="343"/>
      <c r="BDX99" s="343"/>
      <c r="BDY99" s="343"/>
      <c r="BDZ99" s="343"/>
      <c r="BEA99" s="343"/>
      <c r="BEB99" s="343"/>
      <c r="BEC99" s="343"/>
      <c r="BED99" s="343"/>
      <c r="BEE99" s="343"/>
      <c r="BEF99" s="343"/>
      <c r="BEG99" s="343"/>
      <c r="BEH99" s="343"/>
      <c r="BEI99" s="343"/>
      <c r="BEJ99" s="343"/>
      <c r="BEK99" s="343"/>
      <c r="BEL99" s="343"/>
      <c r="BEM99" s="343"/>
      <c r="BEN99" s="343"/>
      <c r="BEO99" s="343"/>
      <c r="BEP99" s="343"/>
      <c r="BEQ99" s="343"/>
      <c r="BER99" s="343"/>
      <c r="BES99" s="343"/>
      <c r="BET99" s="343"/>
      <c r="BEU99" s="343"/>
      <c r="BEV99" s="343"/>
      <c r="BEW99" s="343"/>
      <c r="BEX99" s="343"/>
      <c r="BEY99" s="343"/>
      <c r="BEZ99" s="343"/>
      <c r="BFA99" s="343"/>
      <c r="BFB99" s="343"/>
      <c r="BFC99" s="343"/>
      <c r="BFD99" s="343"/>
      <c r="BFE99" s="343"/>
      <c r="BFF99" s="343"/>
      <c r="BFG99" s="343"/>
      <c r="BFH99" s="343"/>
      <c r="BFI99" s="343"/>
      <c r="BFJ99" s="343"/>
      <c r="BFK99" s="343"/>
      <c r="BFL99" s="343"/>
      <c r="BFM99" s="343"/>
      <c r="BFN99" s="343"/>
      <c r="BFO99" s="343"/>
      <c r="BFP99" s="343"/>
      <c r="BFQ99" s="343"/>
      <c r="BFR99" s="343"/>
      <c r="BFS99" s="343"/>
      <c r="BFT99" s="343"/>
      <c r="BFU99" s="343"/>
      <c r="BFV99" s="343"/>
      <c r="BFW99" s="343"/>
      <c r="BFX99" s="343"/>
      <c r="BFY99" s="343"/>
      <c r="BFZ99" s="343"/>
      <c r="BGA99" s="343"/>
      <c r="BGB99" s="343"/>
      <c r="BGC99" s="343"/>
      <c r="BGD99" s="343"/>
      <c r="BGE99" s="343"/>
      <c r="BGF99" s="343"/>
      <c r="BGG99" s="343"/>
      <c r="BGH99" s="343"/>
      <c r="BGI99" s="343"/>
      <c r="BGJ99" s="343"/>
      <c r="BGK99" s="343"/>
      <c r="BGL99" s="343"/>
      <c r="BGM99" s="343"/>
      <c r="BGN99" s="343"/>
      <c r="BGO99" s="343"/>
      <c r="BGP99" s="343"/>
      <c r="BGQ99" s="343"/>
      <c r="BGR99" s="343"/>
      <c r="BGS99" s="343"/>
      <c r="BGT99" s="343"/>
      <c r="BGU99" s="343"/>
      <c r="BGV99" s="343"/>
      <c r="BGW99" s="343"/>
      <c r="BGX99" s="343"/>
      <c r="BGY99" s="343"/>
      <c r="BGZ99" s="343"/>
      <c r="BHA99" s="343"/>
      <c r="BHB99" s="343"/>
      <c r="BHC99" s="343"/>
      <c r="BHD99" s="343"/>
      <c r="BHE99" s="343"/>
      <c r="BHF99" s="343"/>
      <c r="BHG99" s="343"/>
      <c r="BHH99" s="343"/>
      <c r="BHI99" s="343"/>
      <c r="BHJ99" s="343"/>
      <c r="BHK99" s="343"/>
      <c r="BHL99" s="343"/>
      <c r="BHM99" s="343"/>
      <c r="BHN99" s="343"/>
      <c r="BHO99" s="343"/>
      <c r="BHP99" s="343"/>
      <c r="BHQ99" s="343"/>
      <c r="BHR99" s="343"/>
      <c r="BHS99" s="343"/>
      <c r="BHT99" s="343"/>
      <c r="BHU99" s="343"/>
      <c r="BHV99" s="343"/>
      <c r="BHW99" s="343"/>
      <c r="BHX99" s="343"/>
      <c r="BHY99" s="343"/>
      <c r="BHZ99" s="343"/>
      <c r="BIA99" s="343"/>
      <c r="BIB99" s="343"/>
      <c r="BIC99" s="343"/>
      <c r="BID99" s="343"/>
      <c r="BIE99" s="343"/>
      <c r="BIF99" s="343"/>
      <c r="BIG99" s="343"/>
      <c r="BIH99" s="343"/>
      <c r="BII99" s="343"/>
      <c r="BIJ99" s="343"/>
      <c r="BIK99" s="343"/>
      <c r="BIL99" s="343"/>
      <c r="BIM99" s="343"/>
      <c r="BIN99" s="343"/>
      <c r="BIO99" s="343"/>
      <c r="BIP99" s="343"/>
      <c r="BIQ99" s="343"/>
      <c r="BIR99" s="343"/>
      <c r="BIS99" s="343"/>
      <c r="BIT99" s="343"/>
      <c r="BIU99" s="343"/>
      <c r="BIV99" s="343"/>
      <c r="BIW99" s="343"/>
      <c r="BIX99" s="343"/>
      <c r="BIY99" s="343"/>
      <c r="BIZ99" s="343"/>
      <c r="BJA99" s="343"/>
      <c r="BJB99" s="343"/>
      <c r="BJC99" s="343"/>
      <c r="BJD99" s="343"/>
      <c r="BJE99" s="343"/>
      <c r="BJF99" s="343"/>
      <c r="BJG99" s="343"/>
      <c r="BJH99" s="343"/>
      <c r="BJI99" s="343"/>
      <c r="BJJ99" s="343"/>
      <c r="BJK99" s="343"/>
      <c r="BJL99" s="343"/>
      <c r="BJM99" s="343"/>
      <c r="BJN99" s="343"/>
      <c r="BJO99" s="343"/>
      <c r="BJP99" s="343"/>
      <c r="BJQ99" s="343"/>
      <c r="BJR99" s="343"/>
      <c r="BJS99" s="343"/>
      <c r="BJT99" s="343"/>
      <c r="BJU99" s="343"/>
      <c r="BJV99" s="343"/>
      <c r="BJW99" s="343"/>
      <c r="BJX99" s="343"/>
      <c r="BJY99" s="343"/>
      <c r="BJZ99" s="343"/>
      <c r="BKA99" s="343"/>
      <c r="BKB99" s="343"/>
      <c r="BKC99" s="343"/>
      <c r="BKD99" s="343"/>
      <c r="BKE99" s="343"/>
      <c r="BKF99" s="343"/>
      <c r="BKG99" s="343"/>
      <c r="BKH99" s="343"/>
      <c r="BKI99" s="343"/>
      <c r="BKJ99" s="343"/>
      <c r="BKK99" s="343"/>
      <c r="BKL99" s="343"/>
      <c r="BKM99" s="343"/>
      <c r="BKN99" s="343"/>
      <c r="BKO99" s="343"/>
      <c r="BKP99" s="343"/>
      <c r="BKQ99" s="343"/>
      <c r="BKR99" s="343"/>
      <c r="BKS99" s="343"/>
      <c r="BKT99" s="343"/>
      <c r="BKU99" s="343"/>
      <c r="BKV99" s="343"/>
      <c r="BKW99" s="343"/>
      <c r="BKX99" s="343"/>
      <c r="BKY99" s="343"/>
      <c r="BKZ99" s="343"/>
      <c r="BLA99" s="343"/>
      <c r="BLB99" s="343"/>
      <c r="BLC99" s="343"/>
      <c r="BLD99" s="343"/>
      <c r="BLE99" s="343"/>
      <c r="BLF99" s="343"/>
      <c r="BLG99" s="343"/>
      <c r="BLH99" s="343"/>
      <c r="BLI99" s="343"/>
      <c r="BLJ99" s="343"/>
      <c r="BLK99" s="343"/>
      <c r="BLL99" s="343"/>
      <c r="BLM99" s="343"/>
      <c r="BLN99" s="343"/>
      <c r="BLO99" s="343"/>
      <c r="BLP99" s="343"/>
      <c r="BLQ99" s="343"/>
      <c r="BLR99" s="343"/>
      <c r="BLS99" s="343"/>
      <c r="BLT99" s="343"/>
      <c r="BLU99" s="343"/>
      <c r="BLV99" s="343"/>
      <c r="BLW99" s="343"/>
      <c r="BLX99" s="343"/>
      <c r="BLY99" s="343"/>
      <c r="BLZ99" s="343"/>
      <c r="BMA99" s="343"/>
      <c r="BMB99" s="343"/>
      <c r="BMC99" s="343"/>
      <c r="BMD99" s="343"/>
      <c r="BME99" s="343"/>
      <c r="BMF99" s="343"/>
      <c r="BMG99" s="343"/>
      <c r="BMH99" s="343"/>
      <c r="BMI99" s="343"/>
      <c r="BMJ99" s="343"/>
      <c r="BMK99" s="343"/>
      <c r="BML99" s="343"/>
      <c r="BMM99" s="343"/>
      <c r="BMN99" s="343"/>
      <c r="BMO99" s="343"/>
      <c r="BMP99" s="343"/>
      <c r="BMQ99" s="343"/>
      <c r="BMR99" s="343"/>
      <c r="BMS99" s="343"/>
      <c r="BMT99" s="343"/>
      <c r="BMU99" s="343"/>
      <c r="BMV99" s="343"/>
      <c r="BMW99" s="343"/>
      <c r="BMX99" s="343"/>
      <c r="BMY99" s="343"/>
      <c r="BMZ99" s="343"/>
      <c r="BNA99" s="343"/>
      <c r="BNB99" s="343"/>
      <c r="BNC99" s="343"/>
      <c r="BND99" s="343"/>
      <c r="BNE99" s="343"/>
      <c r="BNF99" s="343"/>
      <c r="BNG99" s="343"/>
      <c r="BNH99" s="343"/>
      <c r="BNI99" s="343"/>
      <c r="BNJ99" s="343"/>
      <c r="BNK99" s="343"/>
      <c r="BNL99" s="343"/>
      <c r="BNM99" s="343"/>
      <c r="BNN99" s="343"/>
      <c r="BNO99" s="343"/>
      <c r="BNP99" s="343"/>
      <c r="BNQ99" s="343"/>
      <c r="BNR99" s="343"/>
      <c r="BNS99" s="343"/>
      <c r="BNT99" s="343"/>
      <c r="BNU99" s="343"/>
      <c r="BNV99" s="343"/>
      <c r="BNW99" s="343"/>
      <c r="BNX99" s="343"/>
      <c r="BNY99" s="343"/>
      <c r="BNZ99" s="343"/>
      <c r="BOA99" s="343"/>
      <c r="BOB99" s="343"/>
      <c r="BOC99" s="343"/>
      <c r="BOD99" s="343"/>
      <c r="BOE99" s="343"/>
      <c r="BOF99" s="343"/>
      <c r="BOG99" s="343"/>
      <c r="BOH99" s="343"/>
      <c r="BOI99" s="343"/>
      <c r="BOJ99" s="343"/>
      <c r="BOK99" s="343"/>
      <c r="BOL99" s="343"/>
      <c r="BOM99" s="343"/>
      <c r="BON99" s="343"/>
      <c r="BOO99" s="343"/>
      <c r="BOP99" s="343"/>
      <c r="BOQ99" s="343"/>
      <c r="BOR99" s="343"/>
      <c r="BOS99" s="343"/>
      <c r="BOT99" s="343"/>
      <c r="BOU99" s="343"/>
      <c r="BOV99" s="343"/>
      <c r="BOW99" s="343"/>
      <c r="BOX99" s="343"/>
      <c r="BOY99" s="343"/>
      <c r="BOZ99" s="343"/>
      <c r="BPA99" s="343"/>
      <c r="BPB99" s="343"/>
      <c r="BPC99" s="343"/>
      <c r="BPD99" s="343"/>
      <c r="BPE99" s="343"/>
      <c r="BPF99" s="343"/>
      <c r="BPG99" s="343"/>
      <c r="BPH99" s="343"/>
      <c r="BPI99" s="343"/>
      <c r="BPJ99" s="343"/>
      <c r="BPK99" s="343"/>
      <c r="BPL99" s="343"/>
      <c r="BPM99" s="343"/>
      <c r="BPN99" s="343"/>
      <c r="BPO99" s="343"/>
      <c r="BPP99" s="343"/>
      <c r="BPQ99" s="343"/>
      <c r="BPR99" s="343"/>
      <c r="BPS99" s="343"/>
      <c r="BPT99" s="343"/>
      <c r="BPU99" s="343"/>
      <c r="BPV99" s="343"/>
      <c r="BPW99" s="343"/>
      <c r="BPX99" s="343"/>
      <c r="BPY99" s="343"/>
      <c r="BPZ99" s="343"/>
      <c r="BQA99" s="343"/>
      <c r="BQB99" s="343"/>
      <c r="BQC99" s="343"/>
      <c r="BQD99" s="343"/>
      <c r="BQE99" s="343"/>
      <c r="BQF99" s="343"/>
      <c r="BQG99" s="343"/>
      <c r="BQH99" s="343"/>
      <c r="BQI99" s="343"/>
      <c r="BQJ99" s="343"/>
      <c r="BQK99" s="343"/>
      <c r="BQL99" s="343"/>
      <c r="BQM99" s="343"/>
      <c r="BQN99" s="343"/>
      <c r="BQO99" s="343"/>
      <c r="BQP99" s="343"/>
      <c r="BQQ99" s="343"/>
      <c r="BQR99" s="343"/>
      <c r="BQS99" s="343"/>
      <c r="BQT99" s="343"/>
      <c r="BQU99" s="343"/>
      <c r="BQV99" s="343"/>
      <c r="BQW99" s="343"/>
      <c r="BQX99" s="343"/>
      <c r="BQY99" s="343"/>
      <c r="BQZ99" s="343"/>
      <c r="BRA99" s="343"/>
      <c r="BRB99" s="343"/>
      <c r="BRC99" s="343"/>
      <c r="BRD99" s="343"/>
      <c r="BRE99" s="343"/>
      <c r="BRF99" s="343"/>
      <c r="BRG99" s="343"/>
      <c r="BRH99" s="343"/>
      <c r="BRI99" s="343"/>
      <c r="BRJ99" s="343"/>
      <c r="BRK99" s="343"/>
      <c r="BRL99" s="343"/>
      <c r="BRM99" s="343"/>
      <c r="BRN99" s="343"/>
      <c r="BRO99" s="343"/>
      <c r="BRP99" s="343"/>
      <c r="BRQ99" s="343"/>
      <c r="BRR99" s="343"/>
      <c r="BRS99" s="343"/>
      <c r="BRT99" s="343"/>
      <c r="BRU99" s="343"/>
      <c r="BRV99" s="343"/>
      <c r="BRW99" s="343"/>
      <c r="BRX99" s="343"/>
      <c r="BRY99" s="343"/>
      <c r="BRZ99" s="343"/>
      <c r="BSA99" s="343"/>
      <c r="BSB99" s="343"/>
      <c r="BSC99" s="343"/>
      <c r="BSD99" s="343"/>
      <c r="BSE99" s="343"/>
      <c r="BSF99" s="343"/>
      <c r="BSG99" s="343"/>
      <c r="BSH99" s="343"/>
      <c r="BSI99" s="343"/>
      <c r="BSJ99" s="343"/>
      <c r="BSK99" s="343"/>
      <c r="BSL99" s="343"/>
      <c r="BSM99" s="343"/>
      <c r="BSN99" s="343"/>
      <c r="BSO99" s="343"/>
      <c r="BSP99" s="343"/>
      <c r="BSQ99" s="343"/>
      <c r="BSR99" s="343"/>
      <c r="BSS99" s="343"/>
      <c r="BST99" s="343"/>
      <c r="BSU99" s="343"/>
      <c r="BSV99" s="343"/>
      <c r="BSW99" s="343"/>
      <c r="BSX99" s="343"/>
      <c r="BSY99" s="343"/>
      <c r="BSZ99" s="343"/>
      <c r="BTA99" s="343"/>
      <c r="BTB99" s="343"/>
      <c r="BTC99" s="343"/>
      <c r="BTD99" s="343"/>
      <c r="BTE99" s="343"/>
      <c r="BTF99" s="343"/>
      <c r="BTG99" s="343"/>
      <c r="BTH99" s="343"/>
      <c r="BTI99" s="343"/>
      <c r="BTJ99" s="343"/>
      <c r="BTK99" s="343"/>
      <c r="BTL99" s="343"/>
      <c r="BTM99" s="343"/>
      <c r="BTN99" s="343"/>
      <c r="BTO99" s="343"/>
      <c r="BTP99" s="343"/>
      <c r="BTQ99" s="343"/>
      <c r="BTR99" s="343"/>
      <c r="BTS99" s="343"/>
      <c r="BTT99" s="343"/>
      <c r="BTU99" s="343"/>
      <c r="BTV99" s="343"/>
      <c r="BTW99" s="343"/>
      <c r="BTX99" s="343"/>
      <c r="BTY99" s="343"/>
      <c r="BTZ99" s="343"/>
      <c r="BUA99" s="343"/>
      <c r="BUB99" s="343"/>
      <c r="BUC99" s="343"/>
      <c r="BUD99" s="343"/>
      <c r="BUE99" s="343"/>
      <c r="BUF99" s="343"/>
      <c r="BUG99" s="343"/>
      <c r="BUH99" s="343"/>
      <c r="BUI99" s="343"/>
      <c r="BUJ99" s="343"/>
      <c r="BUK99" s="343"/>
      <c r="BUL99" s="343"/>
      <c r="BUM99" s="343"/>
      <c r="BUN99" s="343"/>
      <c r="BUO99" s="343"/>
      <c r="BUP99" s="343"/>
      <c r="BUQ99" s="343"/>
      <c r="BUR99" s="343"/>
      <c r="BUS99" s="343"/>
      <c r="BUT99" s="343"/>
      <c r="BUU99" s="343"/>
      <c r="BUV99" s="343"/>
      <c r="BUW99" s="343"/>
      <c r="BUX99" s="343"/>
      <c r="BUY99" s="343"/>
      <c r="BUZ99" s="343"/>
      <c r="BVA99" s="343"/>
      <c r="BVB99" s="343"/>
      <c r="BVC99" s="343"/>
      <c r="BVD99" s="343"/>
      <c r="BVE99" s="343"/>
      <c r="BVF99" s="343"/>
      <c r="BVG99" s="343"/>
      <c r="BVH99" s="343"/>
      <c r="BVI99" s="343"/>
      <c r="BVJ99" s="343"/>
      <c r="BVK99" s="343"/>
      <c r="BVL99" s="343"/>
      <c r="BVM99" s="343"/>
      <c r="BVN99" s="343"/>
      <c r="BVO99" s="343"/>
      <c r="BVP99" s="343"/>
      <c r="BVQ99" s="343"/>
      <c r="BVR99" s="343"/>
      <c r="BVS99" s="343"/>
      <c r="BVT99" s="343"/>
      <c r="BVU99" s="343"/>
      <c r="BVV99" s="343"/>
      <c r="BVW99" s="343"/>
      <c r="BVX99" s="343"/>
      <c r="BVY99" s="343"/>
      <c r="BVZ99" s="343"/>
      <c r="BWA99" s="343"/>
      <c r="BWB99" s="343"/>
      <c r="BWC99" s="343"/>
      <c r="BWD99" s="343"/>
      <c r="BWE99" s="343"/>
      <c r="BWF99" s="343"/>
      <c r="BWG99" s="343"/>
      <c r="BWH99" s="343"/>
      <c r="BWI99" s="343"/>
      <c r="BWJ99" s="343"/>
      <c r="BWK99" s="343"/>
      <c r="BWL99" s="343"/>
      <c r="BWM99" s="343"/>
      <c r="BWN99" s="343"/>
      <c r="BWO99" s="343"/>
      <c r="BWP99" s="343"/>
      <c r="BWQ99" s="343"/>
      <c r="BWR99" s="343"/>
      <c r="BWS99" s="343"/>
      <c r="BWT99" s="343"/>
      <c r="BWU99" s="343"/>
      <c r="BWV99" s="343"/>
      <c r="BWW99" s="343"/>
      <c r="BWX99" s="343"/>
      <c r="BWY99" s="343"/>
      <c r="BWZ99" s="343"/>
      <c r="BXA99" s="343"/>
      <c r="BXB99" s="343"/>
      <c r="BXC99" s="343"/>
      <c r="BXD99" s="343"/>
      <c r="BXE99" s="343"/>
      <c r="BXF99" s="343"/>
      <c r="BXG99" s="343"/>
      <c r="BXH99" s="343"/>
      <c r="BXI99" s="343"/>
      <c r="BXJ99" s="343"/>
      <c r="BXK99" s="343"/>
      <c r="BXL99" s="343"/>
      <c r="BXM99" s="343"/>
      <c r="BXN99" s="343"/>
      <c r="BXO99" s="343"/>
      <c r="BXP99" s="343"/>
      <c r="BXQ99" s="343"/>
      <c r="BXR99" s="343"/>
      <c r="BXS99" s="343"/>
      <c r="BXT99" s="343"/>
      <c r="BXU99" s="343"/>
      <c r="BXV99" s="343"/>
      <c r="BXW99" s="343"/>
      <c r="BXX99" s="343"/>
      <c r="BXY99" s="343"/>
      <c r="BXZ99" s="343"/>
      <c r="BYA99" s="343"/>
      <c r="BYB99" s="343"/>
      <c r="BYC99" s="343"/>
      <c r="BYD99" s="343"/>
      <c r="BYE99" s="343"/>
      <c r="BYF99" s="343"/>
      <c r="BYG99" s="343"/>
      <c r="BYH99" s="343"/>
      <c r="BYI99" s="343"/>
      <c r="BYJ99" s="343"/>
      <c r="BYK99" s="343"/>
      <c r="BYL99" s="343"/>
      <c r="BYM99" s="343"/>
      <c r="BYN99" s="343"/>
      <c r="BYO99" s="343"/>
      <c r="BYP99" s="343"/>
      <c r="BYQ99" s="343"/>
      <c r="BYR99" s="343"/>
      <c r="BYS99" s="343"/>
      <c r="BYT99" s="343"/>
      <c r="BYU99" s="343"/>
      <c r="BYV99" s="343"/>
      <c r="BYW99" s="343"/>
      <c r="BYX99" s="343"/>
      <c r="BYY99" s="343"/>
      <c r="BYZ99" s="343"/>
      <c r="BZA99" s="343"/>
      <c r="BZB99" s="343"/>
      <c r="BZC99" s="343"/>
      <c r="BZD99" s="343"/>
      <c r="BZE99" s="343"/>
      <c r="BZF99" s="343"/>
      <c r="BZG99" s="343"/>
      <c r="BZH99" s="343"/>
      <c r="BZI99" s="343"/>
      <c r="BZJ99" s="343"/>
      <c r="BZK99" s="343"/>
      <c r="BZL99" s="343"/>
      <c r="BZM99" s="343"/>
      <c r="BZN99" s="343"/>
      <c r="BZO99" s="343"/>
      <c r="BZP99" s="343"/>
      <c r="BZQ99" s="343"/>
      <c r="BZR99" s="343"/>
      <c r="BZS99" s="343"/>
      <c r="BZT99" s="343"/>
      <c r="BZU99" s="343"/>
      <c r="BZV99" s="343"/>
      <c r="BZW99" s="343"/>
      <c r="BZX99" s="343"/>
      <c r="BZY99" s="343"/>
      <c r="BZZ99" s="343"/>
      <c r="CAA99" s="343"/>
      <c r="CAB99" s="343"/>
      <c r="CAC99" s="343"/>
      <c r="CAD99" s="343"/>
      <c r="CAE99" s="343"/>
      <c r="CAF99" s="343"/>
      <c r="CAG99" s="343"/>
      <c r="CAH99" s="343"/>
      <c r="CAI99" s="343"/>
      <c r="CAJ99" s="343"/>
      <c r="CAK99" s="343"/>
      <c r="CAL99" s="343"/>
      <c r="CAM99" s="343"/>
      <c r="CAN99" s="343"/>
      <c r="CAO99" s="343"/>
      <c r="CAP99" s="343"/>
      <c r="CAQ99" s="343"/>
      <c r="CAR99" s="343"/>
      <c r="CAS99" s="343"/>
      <c r="CAT99" s="343"/>
      <c r="CAU99" s="343"/>
      <c r="CAV99" s="343"/>
      <c r="CAW99" s="343"/>
      <c r="CAX99" s="343"/>
      <c r="CAY99" s="343"/>
      <c r="CAZ99" s="343"/>
      <c r="CBA99" s="343"/>
      <c r="CBB99" s="343"/>
      <c r="CBC99" s="343"/>
      <c r="CBD99" s="343"/>
      <c r="CBE99" s="343"/>
      <c r="CBF99" s="343"/>
      <c r="CBG99" s="343"/>
      <c r="CBH99" s="343"/>
      <c r="CBI99" s="343"/>
      <c r="CBJ99" s="343"/>
      <c r="CBK99" s="343"/>
      <c r="CBL99" s="343"/>
      <c r="CBM99" s="343"/>
      <c r="CBN99" s="343"/>
      <c r="CBO99" s="343"/>
      <c r="CBP99" s="343"/>
      <c r="CBQ99" s="343"/>
      <c r="CBR99" s="343"/>
      <c r="CBS99" s="343"/>
      <c r="CBT99" s="343"/>
      <c r="CBU99" s="343"/>
      <c r="CBV99" s="343"/>
      <c r="CBW99" s="343"/>
      <c r="CBX99" s="343"/>
      <c r="CBY99" s="343"/>
      <c r="CBZ99" s="343"/>
      <c r="CCA99" s="343"/>
      <c r="CCB99" s="343"/>
      <c r="CCC99" s="343"/>
      <c r="CCD99" s="343"/>
      <c r="CCE99" s="343"/>
      <c r="CCF99" s="343"/>
      <c r="CCG99" s="343"/>
      <c r="CCH99" s="343"/>
      <c r="CCI99" s="343"/>
      <c r="CCJ99" s="343"/>
      <c r="CCK99" s="343"/>
      <c r="CCL99" s="343"/>
      <c r="CCM99" s="343"/>
      <c r="CCN99" s="343"/>
      <c r="CCO99" s="343"/>
      <c r="CCP99" s="343"/>
      <c r="CCQ99" s="343"/>
      <c r="CCR99" s="343"/>
      <c r="CCS99" s="343"/>
      <c r="CCT99" s="343"/>
      <c r="CCU99" s="343"/>
      <c r="CCV99" s="343"/>
      <c r="CCW99" s="343"/>
      <c r="CCX99" s="343"/>
      <c r="CCY99" s="343"/>
      <c r="CCZ99" s="343"/>
      <c r="CDA99" s="343"/>
      <c r="CDB99" s="343"/>
      <c r="CDC99" s="343"/>
      <c r="CDD99" s="343"/>
      <c r="CDE99" s="343"/>
      <c r="CDF99" s="343"/>
      <c r="CDG99" s="343"/>
      <c r="CDH99" s="343"/>
      <c r="CDI99" s="343"/>
      <c r="CDJ99" s="343"/>
      <c r="CDK99" s="343"/>
      <c r="CDL99" s="343"/>
      <c r="CDM99" s="343"/>
      <c r="CDN99" s="343"/>
      <c r="CDO99" s="343"/>
      <c r="CDP99" s="343"/>
      <c r="CDQ99" s="343"/>
      <c r="CDR99" s="343"/>
      <c r="CDS99" s="343"/>
      <c r="CDT99" s="343"/>
      <c r="CDU99" s="343"/>
      <c r="CDV99" s="343"/>
      <c r="CDW99" s="343"/>
      <c r="CDX99" s="343"/>
      <c r="CDY99" s="343"/>
      <c r="CDZ99" s="343"/>
      <c r="CEA99" s="343"/>
      <c r="CEB99" s="343"/>
      <c r="CEC99" s="343"/>
      <c r="CED99" s="343"/>
      <c r="CEE99" s="343"/>
      <c r="CEF99" s="343"/>
      <c r="CEG99" s="343"/>
      <c r="CEH99" s="343"/>
      <c r="CEI99" s="343"/>
      <c r="CEJ99" s="343"/>
      <c r="CEK99" s="343"/>
      <c r="CEL99" s="343"/>
      <c r="CEM99" s="343"/>
      <c r="CEN99" s="343"/>
      <c r="CEO99" s="343"/>
      <c r="CEP99" s="343"/>
      <c r="CEQ99" s="343"/>
      <c r="CER99" s="343"/>
      <c r="CES99" s="343"/>
      <c r="CET99" s="343"/>
      <c r="CEU99" s="343"/>
      <c r="CEV99" s="343"/>
      <c r="CEW99" s="343"/>
      <c r="CEX99" s="343"/>
      <c r="CEY99" s="343"/>
      <c r="CEZ99" s="343"/>
      <c r="CFA99" s="343"/>
      <c r="CFB99" s="343"/>
      <c r="CFC99" s="343"/>
      <c r="CFD99" s="343"/>
      <c r="CFE99" s="343"/>
      <c r="CFF99" s="343"/>
      <c r="CFG99" s="343"/>
      <c r="CFH99" s="343"/>
      <c r="CFI99" s="343"/>
      <c r="CFJ99" s="343"/>
      <c r="CFK99" s="343"/>
      <c r="CFL99" s="343"/>
      <c r="CFM99" s="343"/>
      <c r="CFN99" s="343"/>
      <c r="CFO99" s="343"/>
      <c r="CFP99" s="343"/>
      <c r="CFQ99" s="343"/>
      <c r="CFR99" s="343"/>
      <c r="CFS99" s="343"/>
      <c r="CFT99" s="343"/>
      <c r="CFU99" s="343"/>
      <c r="CFV99" s="343"/>
      <c r="CFW99" s="343"/>
      <c r="CFX99" s="343"/>
      <c r="CFY99" s="343"/>
      <c r="CFZ99" s="343"/>
      <c r="CGA99" s="343"/>
      <c r="CGB99" s="343"/>
      <c r="CGC99" s="343"/>
      <c r="CGD99" s="343"/>
      <c r="CGE99" s="343"/>
      <c r="CGF99" s="343"/>
      <c r="CGG99" s="343"/>
      <c r="CGH99" s="343"/>
      <c r="CGI99" s="343"/>
      <c r="CGJ99" s="343"/>
      <c r="CGK99" s="343"/>
      <c r="CGL99" s="343"/>
      <c r="CGM99" s="343"/>
      <c r="CGN99" s="343"/>
      <c r="CGO99" s="343"/>
      <c r="CGP99" s="343"/>
      <c r="CGQ99" s="343"/>
      <c r="CGR99" s="343"/>
      <c r="CGS99" s="343"/>
      <c r="CGT99" s="343"/>
      <c r="CGU99" s="343"/>
      <c r="CGV99" s="343"/>
      <c r="CGW99" s="343"/>
      <c r="CGX99" s="343"/>
      <c r="CGY99" s="343"/>
      <c r="CGZ99" s="343"/>
      <c r="CHA99" s="343"/>
      <c r="CHB99" s="343"/>
      <c r="CHC99" s="343"/>
      <c r="CHD99" s="343"/>
      <c r="CHE99" s="343"/>
      <c r="CHF99" s="343"/>
      <c r="CHG99" s="343"/>
      <c r="CHH99" s="343"/>
      <c r="CHI99" s="343"/>
      <c r="CHJ99" s="343"/>
      <c r="CHK99" s="343"/>
      <c r="CHL99" s="343"/>
      <c r="CHM99" s="343"/>
      <c r="CHN99" s="343"/>
      <c r="CHO99" s="343"/>
      <c r="CHP99" s="343"/>
      <c r="CHQ99" s="343"/>
      <c r="CHR99" s="343"/>
      <c r="CHS99" s="343"/>
      <c r="CHT99" s="343"/>
      <c r="CHU99" s="343"/>
      <c r="CHV99" s="343"/>
      <c r="CHW99" s="343"/>
      <c r="CHX99" s="343"/>
      <c r="CHY99" s="343"/>
      <c r="CHZ99" s="343"/>
      <c r="CIA99" s="343"/>
      <c r="CIB99" s="343"/>
      <c r="CIC99" s="343"/>
      <c r="CID99" s="343"/>
      <c r="CIE99" s="343"/>
      <c r="CIF99" s="343"/>
      <c r="CIG99" s="343"/>
      <c r="CIH99" s="343"/>
      <c r="CII99" s="343"/>
      <c r="CIJ99" s="343"/>
      <c r="CIK99" s="343"/>
      <c r="CIL99" s="343"/>
      <c r="CIM99" s="343"/>
      <c r="CIN99" s="343"/>
      <c r="CIO99" s="343"/>
      <c r="CIP99" s="343"/>
      <c r="CIQ99" s="343"/>
      <c r="CIR99" s="343"/>
      <c r="CIS99" s="343"/>
      <c r="CIT99" s="343"/>
      <c r="CIU99" s="343"/>
      <c r="CIV99" s="343"/>
      <c r="CIW99" s="343"/>
      <c r="CIX99" s="343"/>
      <c r="CIY99" s="343"/>
      <c r="CIZ99" s="343"/>
      <c r="CJA99" s="343"/>
      <c r="CJB99" s="343"/>
      <c r="CJC99" s="343"/>
      <c r="CJD99" s="343"/>
      <c r="CJE99" s="343"/>
      <c r="CJF99" s="343"/>
      <c r="CJG99" s="343"/>
      <c r="CJH99" s="343"/>
      <c r="CJI99" s="343"/>
      <c r="CJJ99" s="343"/>
      <c r="CJK99" s="343"/>
      <c r="CJL99" s="343"/>
      <c r="CJM99" s="343"/>
      <c r="CJN99" s="343"/>
      <c r="CJO99" s="343"/>
      <c r="CJP99" s="343"/>
      <c r="CJQ99" s="343"/>
      <c r="CJR99" s="343"/>
      <c r="CJS99" s="343"/>
      <c r="CJT99" s="343"/>
      <c r="CJU99" s="343"/>
      <c r="CJV99" s="343"/>
      <c r="CJW99" s="343"/>
      <c r="CJX99" s="343"/>
      <c r="CJY99" s="343"/>
      <c r="CJZ99" s="343"/>
      <c r="CKA99" s="343"/>
      <c r="CKB99" s="343"/>
      <c r="CKC99" s="343"/>
      <c r="CKD99" s="343"/>
      <c r="CKE99" s="343"/>
      <c r="CKF99" s="343"/>
      <c r="CKG99" s="343"/>
      <c r="CKH99" s="343"/>
      <c r="CKI99" s="343"/>
      <c r="CKJ99" s="343"/>
      <c r="CKK99" s="343"/>
      <c r="CKL99" s="343"/>
      <c r="CKM99" s="343"/>
      <c r="CKN99" s="343"/>
      <c r="CKO99" s="343"/>
      <c r="CKP99" s="343"/>
      <c r="CKQ99" s="343"/>
      <c r="CKR99" s="343"/>
      <c r="CKS99" s="343"/>
      <c r="CKT99" s="343"/>
      <c r="CKU99" s="343"/>
      <c r="CKV99" s="343"/>
      <c r="CKW99" s="343"/>
      <c r="CKX99" s="343"/>
      <c r="CKY99" s="343"/>
      <c r="CKZ99" s="343"/>
      <c r="CLA99" s="343"/>
      <c r="CLB99" s="343"/>
      <c r="CLC99" s="343"/>
      <c r="CLD99" s="343"/>
      <c r="CLE99" s="343"/>
      <c r="CLF99" s="343"/>
      <c r="CLG99" s="343"/>
      <c r="CLH99" s="343"/>
      <c r="CLI99" s="343"/>
      <c r="CLJ99" s="343"/>
      <c r="CLK99" s="343"/>
      <c r="CLL99" s="343"/>
      <c r="CLM99" s="343"/>
      <c r="CLN99" s="343"/>
      <c r="CLO99" s="343"/>
      <c r="CLP99" s="343"/>
      <c r="CLQ99" s="343"/>
      <c r="CLR99" s="343"/>
      <c r="CLS99" s="343"/>
      <c r="CLT99" s="343"/>
      <c r="CLU99" s="343"/>
      <c r="CLV99" s="343"/>
      <c r="CLW99" s="343"/>
      <c r="CLX99" s="343"/>
      <c r="CLY99" s="343"/>
      <c r="CLZ99" s="343"/>
      <c r="CMA99" s="343"/>
      <c r="CMB99" s="343"/>
      <c r="CMC99" s="343"/>
      <c r="CMD99" s="343"/>
      <c r="CME99" s="343"/>
      <c r="CMF99" s="343"/>
      <c r="CMG99" s="343"/>
      <c r="CMH99" s="343"/>
      <c r="CMI99" s="343"/>
      <c r="CMJ99" s="343"/>
      <c r="CMK99" s="343"/>
      <c r="CML99" s="343"/>
      <c r="CMM99" s="343"/>
      <c r="CMN99" s="343"/>
      <c r="CMO99" s="343"/>
      <c r="CMP99" s="343"/>
      <c r="CMQ99" s="343"/>
      <c r="CMR99" s="343"/>
      <c r="CMS99" s="343"/>
      <c r="CMT99" s="343"/>
      <c r="CMU99" s="343"/>
      <c r="CMV99" s="343"/>
      <c r="CMW99" s="343"/>
      <c r="CMX99" s="343"/>
      <c r="CMY99" s="343"/>
      <c r="CMZ99" s="343"/>
      <c r="CNA99" s="343"/>
      <c r="CNB99" s="343"/>
      <c r="CNC99" s="343"/>
      <c r="CND99" s="343"/>
      <c r="CNE99" s="343"/>
      <c r="CNF99" s="343"/>
      <c r="CNG99" s="343"/>
      <c r="CNH99" s="343"/>
      <c r="CNI99" s="343"/>
      <c r="CNJ99" s="343"/>
      <c r="CNK99" s="343"/>
      <c r="CNL99" s="343"/>
      <c r="CNM99" s="343"/>
      <c r="CNN99" s="343"/>
      <c r="CNO99" s="343"/>
      <c r="CNP99" s="343"/>
      <c r="CNQ99" s="343"/>
      <c r="CNR99" s="343"/>
      <c r="CNS99" s="343"/>
      <c r="CNT99" s="343"/>
      <c r="CNU99" s="343"/>
      <c r="CNV99" s="343"/>
      <c r="CNW99" s="343"/>
      <c r="CNX99" s="343"/>
      <c r="CNY99" s="343"/>
      <c r="CNZ99" s="343"/>
      <c r="COA99" s="343"/>
      <c r="COB99" s="343"/>
      <c r="COC99" s="343"/>
      <c r="COD99" s="343"/>
      <c r="COE99" s="343"/>
      <c r="COF99" s="343"/>
      <c r="COG99" s="343"/>
      <c r="COH99" s="343"/>
      <c r="COI99" s="343"/>
      <c r="COJ99" s="343"/>
      <c r="COK99" s="343"/>
      <c r="COL99" s="343"/>
      <c r="COM99" s="343"/>
      <c r="CON99" s="343"/>
      <c r="COO99" s="343"/>
      <c r="COP99" s="343"/>
      <c r="COQ99" s="343"/>
      <c r="COR99" s="343"/>
      <c r="COS99" s="343"/>
      <c r="COT99" s="343"/>
      <c r="COU99" s="343"/>
      <c r="COV99" s="343"/>
      <c r="COW99" s="343"/>
      <c r="COX99" s="343"/>
      <c r="COY99" s="343"/>
      <c r="COZ99" s="343"/>
      <c r="CPA99" s="343"/>
      <c r="CPB99" s="343"/>
      <c r="CPC99" s="343"/>
      <c r="CPD99" s="343"/>
      <c r="CPE99" s="343"/>
      <c r="CPF99" s="343"/>
      <c r="CPG99" s="343"/>
      <c r="CPH99" s="343"/>
      <c r="CPI99" s="343"/>
      <c r="CPJ99" s="343"/>
      <c r="CPK99" s="343"/>
      <c r="CPL99" s="343"/>
      <c r="CPM99" s="343"/>
      <c r="CPN99" s="343"/>
      <c r="CPO99" s="343"/>
      <c r="CPP99" s="343"/>
      <c r="CPQ99" s="343"/>
      <c r="CPR99" s="343"/>
      <c r="CPS99" s="343"/>
      <c r="CPT99" s="343"/>
      <c r="CPU99" s="343"/>
      <c r="CPV99" s="343"/>
      <c r="CPW99" s="343"/>
      <c r="CPX99" s="343"/>
      <c r="CPY99" s="343"/>
      <c r="CPZ99" s="343"/>
      <c r="CQA99" s="343"/>
      <c r="CQB99" s="343"/>
      <c r="CQC99" s="343"/>
      <c r="CQD99" s="343"/>
      <c r="CQE99" s="343"/>
      <c r="CQF99" s="343"/>
      <c r="CQG99" s="343"/>
      <c r="CQH99" s="343"/>
      <c r="CQI99" s="343"/>
      <c r="CQJ99" s="343"/>
      <c r="CQK99" s="343"/>
      <c r="CQL99" s="343"/>
      <c r="CQM99" s="343"/>
      <c r="CQN99" s="343"/>
      <c r="CQO99" s="343"/>
      <c r="CQP99" s="343"/>
      <c r="CQQ99" s="343"/>
      <c r="CQR99" s="343"/>
      <c r="CQS99" s="343"/>
      <c r="CQT99" s="343"/>
      <c r="CQU99" s="343"/>
      <c r="CQV99" s="343"/>
      <c r="CQW99" s="343"/>
      <c r="CQX99" s="343"/>
      <c r="CQY99" s="343"/>
      <c r="CQZ99" s="343"/>
      <c r="CRA99" s="343"/>
      <c r="CRB99" s="343"/>
      <c r="CRC99" s="343"/>
      <c r="CRD99" s="343"/>
      <c r="CRE99" s="343"/>
      <c r="CRF99" s="343"/>
      <c r="CRG99" s="343"/>
      <c r="CRH99" s="343"/>
      <c r="CRI99" s="343"/>
      <c r="CRJ99" s="343"/>
      <c r="CRK99" s="343"/>
      <c r="CRL99" s="343"/>
      <c r="CRM99" s="343"/>
      <c r="CRN99" s="343"/>
      <c r="CRO99" s="343"/>
      <c r="CRP99" s="343"/>
      <c r="CRQ99" s="343"/>
      <c r="CRR99" s="343"/>
      <c r="CRS99" s="343"/>
      <c r="CRT99" s="343"/>
      <c r="CRU99" s="343"/>
      <c r="CRV99" s="343"/>
      <c r="CRW99" s="343"/>
      <c r="CRX99" s="343"/>
      <c r="CRY99" s="343"/>
      <c r="CRZ99" s="343"/>
      <c r="CSA99" s="343"/>
      <c r="CSB99" s="343"/>
      <c r="CSC99" s="343"/>
      <c r="CSD99" s="343"/>
      <c r="CSE99" s="343"/>
      <c r="CSF99" s="343"/>
      <c r="CSG99" s="343"/>
      <c r="CSH99" s="343"/>
      <c r="CSI99" s="343"/>
      <c r="CSJ99" s="343"/>
      <c r="CSK99" s="343"/>
      <c r="CSL99" s="343"/>
      <c r="CSM99" s="343"/>
      <c r="CSN99" s="343"/>
      <c r="CSO99" s="343"/>
      <c r="CSP99" s="343"/>
      <c r="CSQ99" s="343"/>
      <c r="CSR99" s="343"/>
      <c r="CSS99" s="343"/>
      <c r="CST99" s="343"/>
      <c r="CSU99" s="343"/>
      <c r="CSV99" s="343"/>
      <c r="CSW99" s="343"/>
      <c r="CSX99" s="343"/>
      <c r="CSY99" s="343"/>
      <c r="CSZ99" s="343"/>
      <c r="CTA99" s="343"/>
      <c r="CTB99" s="343"/>
      <c r="CTC99" s="343"/>
      <c r="CTD99" s="343"/>
      <c r="CTE99" s="343"/>
      <c r="CTF99" s="343"/>
      <c r="CTG99" s="343"/>
      <c r="CTH99" s="343"/>
      <c r="CTI99" s="343"/>
      <c r="CTJ99" s="343"/>
      <c r="CTK99" s="343"/>
      <c r="CTL99" s="343"/>
      <c r="CTM99" s="343"/>
      <c r="CTN99" s="343"/>
      <c r="CTO99" s="343"/>
      <c r="CTP99" s="343"/>
      <c r="CTQ99" s="343"/>
      <c r="CTR99" s="343"/>
      <c r="CTS99" s="343"/>
      <c r="CTT99" s="343"/>
      <c r="CTU99" s="343"/>
      <c r="CTV99" s="343"/>
      <c r="CTW99" s="343"/>
      <c r="CTX99" s="343"/>
      <c r="CTY99" s="343"/>
      <c r="CTZ99" s="343"/>
      <c r="CUA99" s="343"/>
      <c r="CUB99" s="343"/>
      <c r="CUC99" s="343"/>
      <c r="CUD99" s="343"/>
      <c r="CUE99" s="343"/>
      <c r="CUF99" s="343"/>
      <c r="CUG99" s="343"/>
      <c r="CUH99" s="343"/>
      <c r="CUI99" s="343"/>
      <c r="CUJ99" s="343"/>
      <c r="CUK99" s="343"/>
      <c r="CUL99" s="343"/>
      <c r="CUM99" s="343"/>
      <c r="CUN99" s="343"/>
      <c r="CUO99" s="343"/>
      <c r="CUP99" s="343"/>
      <c r="CUQ99" s="343"/>
      <c r="CUR99" s="343"/>
      <c r="CUS99" s="343"/>
      <c r="CUT99" s="343"/>
      <c r="CUU99" s="343"/>
      <c r="CUV99" s="343"/>
      <c r="CUW99" s="343"/>
      <c r="CUX99" s="343"/>
      <c r="CUY99" s="343"/>
      <c r="CUZ99" s="343"/>
      <c r="CVA99" s="343"/>
      <c r="CVB99" s="343"/>
      <c r="CVC99" s="343"/>
      <c r="CVD99" s="343"/>
      <c r="CVE99" s="343"/>
      <c r="CVF99" s="343"/>
      <c r="CVG99" s="343"/>
      <c r="CVH99" s="343"/>
      <c r="CVI99" s="343"/>
      <c r="CVJ99" s="343"/>
      <c r="CVK99" s="343"/>
      <c r="CVL99" s="343"/>
      <c r="CVM99" s="343"/>
      <c r="CVN99" s="343"/>
      <c r="CVO99" s="343"/>
      <c r="CVP99" s="343"/>
      <c r="CVQ99" s="343"/>
      <c r="CVR99" s="343"/>
      <c r="CVS99" s="343"/>
      <c r="CVT99" s="343"/>
      <c r="CVU99" s="343"/>
      <c r="CVV99" s="343"/>
      <c r="CVW99" s="343"/>
      <c r="CVX99" s="343"/>
      <c r="CVY99" s="343"/>
      <c r="CVZ99" s="343"/>
      <c r="CWA99" s="343"/>
      <c r="CWB99" s="343"/>
      <c r="CWC99" s="343"/>
      <c r="CWD99" s="343"/>
      <c r="CWE99" s="343"/>
      <c r="CWF99" s="343"/>
      <c r="CWG99" s="343"/>
      <c r="CWH99" s="343"/>
      <c r="CWI99" s="343"/>
      <c r="CWJ99" s="343"/>
      <c r="CWK99" s="343"/>
      <c r="CWL99" s="343"/>
      <c r="CWM99" s="343"/>
      <c r="CWN99" s="343"/>
      <c r="CWO99" s="343"/>
      <c r="CWP99" s="343"/>
      <c r="CWQ99" s="343"/>
      <c r="CWR99" s="343"/>
      <c r="CWS99" s="343"/>
      <c r="CWT99" s="343"/>
      <c r="CWU99" s="343"/>
      <c r="CWV99" s="343"/>
      <c r="CWW99" s="343"/>
      <c r="CWX99" s="343"/>
      <c r="CWY99" s="343"/>
      <c r="CWZ99" s="343"/>
      <c r="CXA99" s="343"/>
      <c r="CXB99" s="343"/>
      <c r="CXC99" s="343"/>
      <c r="CXD99" s="343"/>
      <c r="CXE99" s="343"/>
      <c r="CXF99" s="343"/>
      <c r="CXG99" s="343"/>
      <c r="CXH99" s="343"/>
      <c r="CXI99" s="343"/>
      <c r="CXJ99" s="343"/>
      <c r="CXK99" s="343"/>
      <c r="CXL99" s="343"/>
      <c r="CXM99" s="343"/>
      <c r="CXN99" s="343"/>
      <c r="CXO99" s="343"/>
      <c r="CXP99" s="343"/>
      <c r="CXQ99" s="343"/>
      <c r="CXR99" s="343"/>
      <c r="CXS99" s="343"/>
      <c r="CXT99" s="343"/>
      <c r="CXU99" s="343"/>
      <c r="CXV99" s="343"/>
      <c r="CXW99" s="343"/>
      <c r="CXX99" s="343"/>
      <c r="CXY99" s="343"/>
      <c r="CXZ99" s="343"/>
      <c r="CYA99" s="343"/>
      <c r="CYB99" s="343"/>
      <c r="CYC99" s="343"/>
      <c r="CYD99" s="343"/>
      <c r="CYE99" s="343"/>
      <c r="CYF99" s="343"/>
      <c r="CYG99" s="343"/>
      <c r="CYH99" s="343"/>
      <c r="CYI99" s="343"/>
      <c r="CYJ99" s="343"/>
      <c r="CYK99" s="343"/>
      <c r="CYL99" s="343"/>
      <c r="CYM99" s="343"/>
      <c r="CYN99" s="343"/>
      <c r="CYO99" s="343"/>
      <c r="CYP99" s="343"/>
      <c r="CYQ99" s="343"/>
      <c r="CYR99" s="343"/>
      <c r="CYS99" s="343"/>
      <c r="CYT99" s="343"/>
      <c r="CYU99" s="343"/>
      <c r="CYV99" s="343"/>
      <c r="CYW99" s="343"/>
      <c r="CYX99" s="343"/>
      <c r="CYY99" s="343"/>
      <c r="CYZ99" s="343"/>
      <c r="CZA99" s="343"/>
      <c r="CZB99" s="343"/>
      <c r="CZC99" s="343"/>
      <c r="CZD99" s="343"/>
      <c r="CZE99" s="343"/>
      <c r="CZF99" s="343"/>
      <c r="CZG99" s="343"/>
      <c r="CZH99" s="343"/>
      <c r="CZI99" s="343"/>
      <c r="CZJ99" s="343"/>
      <c r="CZK99" s="343"/>
      <c r="CZL99" s="343"/>
      <c r="CZM99" s="343"/>
      <c r="CZN99" s="343"/>
      <c r="CZO99" s="343"/>
      <c r="CZP99" s="343"/>
      <c r="CZQ99" s="343"/>
      <c r="CZR99" s="343"/>
      <c r="CZS99" s="343"/>
      <c r="CZT99" s="343"/>
      <c r="CZU99" s="343"/>
      <c r="CZV99" s="343"/>
      <c r="CZW99" s="343"/>
      <c r="CZX99" s="343"/>
      <c r="CZY99" s="343"/>
      <c r="CZZ99" s="343"/>
      <c r="DAA99" s="343"/>
      <c r="DAB99" s="343"/>
      <c r="DAC99" s="343"/>
      <c r="DAD99" s="343"/>
      <c r="DAE99" s="343"/>
      <c r="DAF99" s="343"/>
      <c r="DAG99" s="343"/>
      <c r="DAH99" s="343"/>
      <c r="DAI99" s="343"/>
      <c r="DAJ99" s="343"/>
      <c r="DAK99" s="343"/>
      <c r="DAL99" s="343"/>
      <c r="DAM99" s="343"/>
      <c r="DAN99" s="343"/>
      <c r="DAO99" s="343"/>
      <c r="DAP99" s="343"/>
      <c r="DAQ99" s="343"/>
      <c r="DAR99" s="343"/>
      <c r="DAS99" s="343"/>
      <c r="DAT99" s="343"/>
      <c r="DAU99" s="343"/>
      <c r="DAV99" s="343"/>
      <c r="DAW99" s="343"/>
      <c r="DAX99" s="343"/>
      <c r="DAY99" s="343"/>
      <c r="DAZ99" s="343"/>
      <c r="DBA99" s="343"/>
      <c r="DBB99" s="343"/>
      <c r="DBC99" s="343"/>
      <c r="DBD99" s="343"/>
      <c r="DBE99" s="343"/>
      <c r="DBF99" s="343"/>
      <c r="DBG99" s="343"/>
      <c r="DBH99" s="343"/>
      <c r="DBI99" s="343"/>
      <c r="DBJ99" s="343"/>
      <c r="DBK99" s="343"/>
      <c r="DBL99" s="343"/>
      <c r="DBM99" s="343"/>
      <c r="DBN99" s="343"/>
      <c r="DBO99" s="343"/>
      <c r="DBP99" s="343"/>
      <c r="DBQ99" s="343"/>
      <c r="DBR99" s="343"/>
      <c r="DBS99" s="343"/>
      <c r="DBT99" s="343"/>
      <c r="DBU99" s="343"/>
      <c r="DBV99" s="343"/>
      <c r="DBW99" s="343"/>
      <c r="DBX99" s="343"/>
      <c r="DBY99" s="343"/>
      <c r="DBZ99" s="343"/>
      <c r="DCA99" s="343"/>
      <c r="DCB99" s="343"/>
      <c r="DCC99" s="343"/>
      <c r="DCD99" s="343"/>
      <c r="DCE99" s="343"/>
      <c r="DCF99" s="343"/>
      <c r="DCG99" s="343"/>
      <c r="DCH99" s="343"/>
      <c r="DCI99" s="343"/>
      <c r="DCJ99" s="343"/>
      <c r="DCK99" s="343"/>
      <c r="DCL99" s="343"/>
      <c r="DCM99" s="343"/>
      <c r="DCN99" s="343"/>
      <c r="DCO99" s="343"/>
      <c r="DCP99" s="343"/>
      <c r="DCQ99" s="343"/>
      <c r="DCR99" s="343"/>
      <c r="DCS99" s="343"/>
      <c r="DCT99" s="343"/>
      <c r="DCU99" s="343"/>
      <c r="DCV99" s="343"/>
      <c r="DCW99" s="343"/>
      <c r="DCX99" s="343"/>
      <c r="DCY99" s="343"/>
      <c r="DCZ99" s="343"/>
      <c r="DDA99" s="343"/>
      <c r="DDB99" s="343"/>
      <c r="DDC99" s="343"/>
      <c r="DDD99" s="343"/>
      <c r="DDE99" s="343"/>
      <c r="DDF99" s="343"/>
      <c r="DDG99" s="343"/>
      <c r="DDH99" s="343"/>
      <c r="DDI99" s="343"/>
      <c r="DDJ99" s="343"/>
      <c r="DDK99" s="343"/>
      <c r="DDL99" s="343"/>
      <c r="DDM99" s="343"/>
      <c r="DDN99" s="343"/>
      <c r="DDO99" s="343"/>
      <c r="DDP99" s="343"/>
      <c r="DDQ99" s="343"/>
      <c r="DDR99" s="343"/>
      <c r="DDS99" s="343"/>
      <c r="DDT99" s="343"/>
      <c r="DDU99" s="343"/>
      <c r="DDV99" s="343"/>
      <c r="DDW99" s="343"/>
      <c r="DDX99" s="343"/>
      <c r="DDY99" s="343"/>
      <c r="DDZ99" s="343"/>
      <c r="DEA99" s="343"/>
      <c r="DEB99" s="343"/>
      <c r="DEC99" s="343"/>
      <c r="DED99" s="343"/>
      <c r="DEE99" s="343"/>
      <c r="DEF99" s="343"/>
      <c r="DEG99" s="343"/>
      <c r="DEH99" s="343"/>
      <c r="DEI99" s="343"/>
      <c r="DEJ99" s="343"/>
      <c r="DEK99" s="343"/>
      <c r="DEL99" s="343"/>
      <c r="DEM99" s="343"/>
      <c r="DEN99" s="343"/>
      <c r="DEO99" s="343"/>
      <c r="DEP99" s="343"/>
      <c r="DEQ99" s="343"/>
      <c r="DER99" s="343"/>
      <c r="DES99" s="343"/>
      <c r="DET99" s="343"/>
      <c r="DEU99" s="343"/>
      <c r="DEV99" s="343"/>
      <c r="DEW99" s="343"/>
      <c r="DEX99" s="343"/>
      <c r="DEY99" s="343"/>
      <c r="DEZ99" s="343"/>
      <c r="DFA99" s="343"/>
      <c r="DFB99" s="343"/>
      <c r="DFC99" s="343"/>
      <c r="DFD99" s="343"/>
      <c r="DFE99" s="343"/>
      <c r="DFF99" s="343"/>
      <c r="DFG99" s="343"/>
      <c r="DFH99" s="343"/>
      <c r="DFI99" s="343"/>
      <c r="DFJ99" s="343"/>
      <c r="DFK99" s="343"/>
      <c r="DFL99" s="343"/>
      <c r="DFM99" s="343"/>
      <c r="DFN99" s="343"/>
      <c r="DFO99" s="343"/>
      <c r="DFP99" s="343"/>
      <c r="DFQ99" s="343"/>
      <c r="DFR99" s="343"/>
      <c r="DFS99" s="343"/>
      <c r="DFT99" s="343"/>
      <c r="DFU99" s="343"/>
      <c r="DFV99" s="343"/>
      <c r="DFW99" s="343"/>
      <c r="DFX99" s="343"/>
      <c r="DFY99" s="343"/>
      <c r="DFZ99" s="343"/>
      <c r="DGA99" s="343"/>
      <c r="DGB99" s="343"/>
      <c r="DGC99" s="343"/>
      <c r="DGD99" s="343"/>
      <c r="DGE99" s="343"/>
      <c r="DGF99" s="343"/>
      <c r="DGG99" s="343"/>
      <c r="DGH99" s="343"/>
      <c r="DGI99" s="343"/>
      <c r="DGJ99" s="343"/>
      <c r="DGK99" s="343"/>
      <c r="DGL99" s="343"/>
      <c r="DGM99" s="343"/>
      <c r="DGN99" s="343"/>
      <c r="DGO99" s="343"/>
      <c r="DGP99" s="343"/>
      <c r="DGQ99" s="343"/>
      <c r="DGR99" s="343"/>
      <c r="DGS99" s="343"/>
      <c r="DGT99" s="343"/>
      <c r="DGU99" s="343"/>
      <c r="DGV99" s="343"/>
      <c r="DGW99" s="343"/>
      <c r="DGX99" s="343"/>
      <c r="DGY99" s="343"/>
      <c r="DGZ99" s="343"/>
      <c r="DHA99" s="343"/>
      <c r="DHB99" s="343"/>
      <c r="DHC99" s="343"/>
      <c r="DHD99" s="343"/>
      <c r="DHE99" s="343"/>
      <c r="DHF99" s="343"/>
      <c r="DHG99" s="343"/>
      <c r="DHH99" s="343"/>
      <c r="DHI99" s="343"/>
      <c r="DHJ99" s="343"/>
      <c r="DHK99" s="343"/>
      <c r="DHL99" s="343"/>
      <c r="DHM99" s="343"/>
      <c r="DHN99" s="343"/>
      <c r="DHO99" s="343"/>
      <c r="DHP99" s="343"/>
      <c r="DHQ99" s="343"/>
      <c r="DHR99" s="343"/>
      <c r="DHS99" s="343"/>
      <c r="DHT99" s="343"/>
      <c r="DHU99" s="343"/>
      <c r="DHV99" s="343"/>
      <c r="DHW99" s="343"/>
      <c r="DHX99" s="343"/>
      <c r="DHY99" s="343"/>
      <c r="DHZ99" s="343"/>
      <c r="DIA99" s="343"/>
      <c r="DIB99" s="343"/>
      <c r="DIC99" s="343"/>
      <c r="DID99" s="343"/>
      <c r="DIE99" s="343"/>
      <c r="DIF99" s="343"/>
      <c r="DIG99" s="343"/>
      <c r="DIH99" s="343"/>
      <c r="DII99" s="343"/>
      <c r="DIJ99" s="343"/>
      <c r="DIK99" s="343"/>
      <c r="DIL99" s="343"/>
      <c r="DIM99" s="343"/>
      <c r="DIN99" s="343"/>
      <c r="DIO99" s="343"/>
      <c r="DIP99" s="343"/>
      <c r="DIQ99" s="343"/>
      <c r="DIR99" s="343"/>
      <c r="DIS99" s="343"/>
      <c r="DIT99" s="343"/>
      <c r="DIU99" s="343"/>
      <c r="DIV99" s="343"/>
      <c r="DIW99" s="343"/>
      <c r="DIX99" s="343"/>
      <c r="DIY99" s="343"/>
      <c r="DIZ99" s="343"/>
      <c r="DJA99" s="343"/>
      <c r="DJB99" s="343"/>
      <c r="DJC99" s="343"/>
      <c r="DJD99" s="343"/>
      <c r="DJE99" s="343"/>
      <c r="DJF99" s="343"/>
      <c r="DJG99" s="343"/>
      <c r="DJH99" s="343"/>
      <c r="DJI99" s="343"/>
      <c r="DJJ99" s="343"/>
      <c r="DJK99" s="343"/>
      <c r="DJL99" s="343"/>
      <c r="DJM99" s="343"/>
      <c r="DJN99" s="343"/>
      <c r="DJO99" s="343"/>
      <c r="DJP99" s="343"/>
      <c r="DJQ99" s="343"/>
      <c r="DJR99" s="343"/>
      <c r="DJS99" s="343"/>
      <c r="DJT99" s="343"/>
      <c r="DJU99" s="343"/>
      <c r="DJV99" s="343"/>
      <c r="DJW99" s="343"/>
      <c r="DJX99" s="343"/>
      <c r="DJY99" s="343"/>
      <c r="DJZ99" s="343"/>
      <c r="DKA99" s="343"/>
      <c r="DKB99" s="343"/>
      <c r="DKC99" s="343"/>
      <c r="DKD99" s="343"/>
      <c r="DKE99" s="343"/>
      <c r="DKF99" s="343"/>
      <c r="DKG99" s="343"/>
      <c r="DKH99" s="343"/>
      <c r="DKI99" s="343"/>
      <c r="DKJ99" s="343"/>
      <c r="DKK99" s="343"/>
      <c r="DKL99" s="343"/>
      <c r="DKM99" s="343"/>
      <c r="DKN99" s="343"/>
      <c r="DKO99" s="343"/>
      <c r="DKP99" s="343"/>
      <c r="DKQ99" s="343"/>
      <c r="DKR99" s="343"/>
      <c r="DKS99" s="343"/>
      <c r="DKT99" s="343"/>
      <c r="DKU99" s="343"/>
      <c r="DKV99" s="343"/>
      <c r="DKW99" s="343"/>
      <c r="DKX99" s="343"/>
      <c r="DKY99" s="343"/>
      <c r="DKZ99" s="343"/>
      <c r="DLA99" s="343"/>
      <c r="DLB99" s="343"/>
      <c r="DLC99" s="343"/>
      <c r="DLD99" s="343"/>
      <c r="DLE99" s="343"/>
      <c r="DLF99" s="343"/>
      <c r="DLG99" s="343"/>
      <c r="DLH99" s="343"/>
      <c r="DLI99" s="343"/>
      <c r="DLJ99" s="343"/>
      <c r="DLK99" s="343"/>
      <c r="DLL99" s="343"/>
      <c r="DLM99" s="343"/>
      <c r="DLN99" s="343"/>
      <c r="DLO99" s="343"/>
      <c r="DLP99" s="343"/>
      <c r="DLQ99" s="343"/>
      <c r="DLR99" s="343"/>
      <c r="DLS99" s="343"/>
      <c r="DLT99" s="343"/>
      <c r="DLU99" s="343"/>
      <c r="DLV99" s="343"/>
      <c r="DLW99" s="343"/>
      <c r="DLX99" s="343"/>
      <c r="DLY99" s="343"/>
      <c r="DLZ99" s="343"/>
      <c r="DMA99" s="343"/>
      <c r="DMB99" s="343"/>
      <c r="DMC99" s="343"/>
      <c r="DMD99" s="343"/>
      <c r="DME99" s="343"/>
      <c r="DMF99" s="343"/>
      <c r="DMG99" s="343"/>
      <c r="DMH99" s="343"/>
      <c r="DMI99" s="343"/>
      <c r="DMJ99" s="343"/>
      <c r="DMK99" s="343"/>
      <c r="DML99" s="343"/>
      <c r="DMM99" s="343"/>
      <c r="DMN99" s="343"/>
      <c r="DMO99" s="343"/>
      <c r="DMP99" s="343"/>
      <c r="DMQ99" s="343"/>
      <c r="DMR99" s="343"/>
      <c r="DMS99" s="343"/>
      <c r="DMT99" s="343"/>
      <c r="DMU99" s="343"/>
      <c r="DMV99" s="343"/>
      <c r="DMW99" s="343"/>
      <c r="DMX99" s="343"/>
      <c r="DMY99" s="343"/>
      <c r="DMZ99" s="343"/>
      <c r="DNA99" s="343"/>
      <c r="DNB99" s="343"/>
      <c r="DNC99" s="343"/>
      <c r="DND99" s="343"/>
      <c r="DNE99" s="343"/>
      <c r="DNF99" s="343"/>
      <c r="DNG99" s="343"/>
      <c r="DNH99" s="343"/>
      <c r="DNI99" s="343"/>
      <c r="DNJ99" s="343"/>
      <c r="DNK99" s="343"/>
      <c r="DNL99" s="343"/>
      <c r="DNM99" s="343"/>
      <c r="DNN99" s="343"/>
      <c r="DNO99" s="343"/>
      <c r="DNP99" s="343"/>
      <c r="DNQ99" s="343"/>
      <c r="DNR99" s="343"/>
      <c r="DNS99" s="343"/>
      <c r="DNT99" s="343"/>
      <c r="DNU99" s="343"/>
      <c r="DNV99" s="343"/>
      <c r="DNW99" s="343"/>
      <c r="DNX99" s="343"/>
      <c r="DNY99" s="343"/>
      <c r="DNZ99" s="343"/>
      <c r="DOA99" s="343"/>
      <c r="DOB99" s="343"/>
      <c r="DOC99" s="343"/>
      <c r="DOD99" s="343"/>
      <c r="DOE99" s="343"/>
      <c r="DOF99" s="343"/>
      <c r="DOG99" s="343"/>
      <c r="DOH99" s="343"/>
      <c r="DOI99" s="343"/>
      <c r="DOJ99" s="343"/>
      <c r="DOK99" s="343"/>
      <c r="DOL99" s="343"/>
      <c r="DOM99" s="343"/>
      <c r="DON99" s="343"/>
      <c r="DOO99" s="343"/>
      <c r="DOP99" s="343"/>
      <c r="DOQ99" s="343"/>
      <c r="DOR99" s="343"/>
      <c r="DOS99" s="343"/>
      <c r="DOT99" s="343"/>
      <c r="DOU99" s="343"/>
      <c r="DOV99" s="343"/>
      <c r="DOW99" s="343"/>
      <c r="DOX99" s="343"/>
      <c r="DOY99" s="343"/>
      <c r="DOZ99" s="343"/>
      <c r="DPA99" s="343"/>
      <c r="DPB99" s="343"/>
      <c r="DPC99" s="343"/>
      <c r="DPD99" s="343"/>
      <c r="DPE99" s="343"/>
      <c r="DPF99" s="343"/>
      <c r="DPG99" s="343"/>
      <c r="DPH99" s="343"/>
      <c r="DPI99" s="343"/>
      <c r="DPJ99" s="343"/>
      <c r="DPK99" s="343"/>
      <c r="DPL99" s="343"/>
      <c r="DPM99" s="343"/>
      <c r="DPN99" s="343"/>
      <c r="DPO99" s="343"/>
      <c r="DPP99" s="343"/>
      <c r="DPQ99" s="343"/>
      <c r="DPR99" s="343"/>
      <c r="DPS99" s="343"/>
      <c r="DPT99" s="343"/>
      <c r="DPU99" s="343"/>
      <c r="DPV99" s="343"/>
      <c r="DPW99" s="343"/>
      <c r="DPX99" s="343"/>
      <c r="DPY99" s="343"/>
      <c r="DPZ99" s="343"/>
      <c r="DQA99" s="343"/>
      <c r="DQB99" s="343"/>
      <c r="DQC99" s="343"/>
      <c r="DQD99" s="343"/>
      <c r="DQE99" s="343"/>
      <c r="DQF99" s="343"/>
      <c r="DQG99" s="343"/>
      <c r="DQH99" s="343"/>
      <c r="DQI99" s="343"/>
      <c r="DQJ99" s="343"/>
      <c r="DQK99" s="343"/>
      <c r="DQL99" s="343"/>
      <c r="DQM99" s="343"/>
      <c r="DQN99" s="343"/>
      <c r="DQO99" s="343"/>
      <c r="DQP99" s="343"/>
      <c r="DQQ99" s="343"/>
      <c r="DQR99" s="343"/>
      <c r="DQS99" s="343"/>
      <c r="DQT99" s="343"/>
      <c r="DQU99" s="343"/>
      <c r="DQV99" s="343"/>
      <c r="DQW99" s="343"/>
      <c r="DQX99" s="343"/>
      <c r="DQY99" s="343"/>
      <c r="DQZ99" s="343"/>
      <c r="DRA99" s="343"/>
      <c r="DRB99" s="343"/>
      <c r="DRC99" s="343"/>
      <c r="DRD99" s="343"/>
      <c r="DRE99" s="343"/>
      <c r="DRF99" s="343"/>
      <c r="DRG99" s="343"/>
      <c r="DRH99" s="343"/>
      <c r="DRI99" s="343"/>
      <c r="DRJ99" s="343"/>
      <c r="DRK99" s="343"/>
      <c r="DRL99" s="343"/>
      <c r="DRM99" s="343"/>
      <c r="DRN99" s="343"/>
      <c r="DRO99" s="343"/>
      <c r="DRP99" s="343"/>
      <c r="DRQ99" s="343"/>
      <c r="DRR99" s="343"/>
      <c r="DRS99" s="343"/>
      <c r="DRT99" s="343"/>
      <c r="DRU99" s="343"/>
      <c r="DRV99" s="343"/>
      <c r="DRW99" s="343"/>
      <c r="DRX99" s="343"/>
      <c r="DRY99" s="343"/>
      <c r="DRZ99" s="343"/>
      <c r="DSA99" s="343"/>
      <c r="DSB99" s="343"/>
      <c r="DSC99" s="343"/>
      <c r="DSD99" s="343"/>
      <c r="DSE99" s="343"/>
      <c r="DSF99" s="343"/>
      <c r="DSG99" s="343"/>
      <c r="DSH99" s="343"/>
      <c r="DSI99" s="343"/>
      <c r="DSJ99" s="343"/>
      <c r="DSK99" s="343"/>
      <c r="DSL99" s="343"/>
      <c r="DSM99" s="343"/>
      <c r="DSN99" s="343"/>
      <c r="DSO99" s="343"/>
      <c r="DSP99" s="343"/>
      <c r="DSQ99" s="343"/>
      <c r="DSR99" s="343"/>
      <c r="DSS99" s="343"/>
      <c r="DST99" s="343"/>
      <c r="DSU99" s="343"/>
      <c r="DSV99" s="343"/>
      <c r="DSW99" s="343"/>
      <c r="DSX99" s="343"/>
      <c r="DSY99" s="343"/>
      <c r="DSZ99" s="343"/>
      <c r="DTA99" s="343"/>
      <c r="DTB99" s="343"/>
      <c r="DTC99" s="343"/>
      <c r="DTD99" s="343"/>
      <c r="DTE99" s="343"/>
      <c r="DTF99" s="343"/>
      <c r="DTG99" s="343"/>
      <c r="DTH99" s="343"/>
      <c r="DTI99" s="343"/>
      <c r="DTJ99" s="343"/>
      <c r="DTK99" s="343"/>
      <c r="DTL99" s="343"/>
      <c r="DTM99" s="343"/>
      <c r="DTN99" s="343"/>
      <c r="DTO99" s="343"/>
      <c r="DTP99" s="343"/>
      <c r="DTQ99" s="343"/>
      <c r="DTR99" s="343"/>
      <c r="DTS99" s="343"/>
      <c r="DTT99" s="343"/>
      <c r="DTU99" s="343"/>
      <c r="DTV99" s="343"/>
      <c r="DTW99" s="343"/>
      <c r="DTX99" s="343"/>
      <c r="DTY99" s="343"/>
      <c r="DTZ99" s="343"/>
      <c r="DUA99" s="343"/>
      <c r="DUB99" s="343"/>
      <c r="DUC99" s="343"/>
      <c r="DUD99" s="343"/>
      <c r="DUE99" s="343"/>
      <c r="DUF99" s="343"/>
      <c r="DUG99" s="343"/>
      <c r="DUH99" s="343"/>
      <c r="DUI99" s="343"/>
      <c r="DUJ99" s="343"/>
      <c r="DUK99" s="343"/>
      <c r="DUL99" s="343"/>
      <c r="DUM99" s="343"/>
      <c r="DUN99" s="343"/>
      <c r="DUO99" s="343"/>
      <c r="DUP99" s="343"/>
      <c r="DUQ99" s="343"/>
      <c r="DUR99" s="343"/>
      <c r="DUS99" s="343"/>
      <c r="DUT99" s="343"/>
      <c r="DUU99" s="343"/>
      <c r="DUV99" s="343"/>
      <c r="DUW99" s="343"/>
      <c r="DUX99" s="343"/>
      <c r="DUY99" s="343"/>
      <c r="DUZ99" s="343"/>
      <c r="DVA99" s="343"/>
      <c r="DVB99" s="343"/>
      <c r="DVC99" s="343"/>
      <c r="DVD99" s="343"/>
      <c r="DVE99" s="343"/>
      <c r="DVF99" s="343"/>
      <c r="DVG99" s="343"/>
      <c r="DVH99" s="343"/>
      <c r="DVI99" s="343"/>
      <c r="DVJ99" s="343"/>
      <c r="DVK99" s="343"/>
      <c r="DVL99" s="343"/>
      <c r="DVM99" s="343"/>
      <c r="DVN99" s="343"/>
      <c r="DVO99" s="343"/>
      <c r="DVP99" s="343"/>
      <c r="DVQ99" s="343"/>
      <c r="DVR99" s="343"/>
      <c r="DVS99" s="343"/>
      <c r="DVT99" s="343"/>
      <c r="DVU99" s="343"/>
      <c r="DVV99" s="343"/>
      <c r="DVW99" s="343"/>
      <c r="DVX99" s="343"/>
      <c r="DVY99" s="343"/>
      <c r="DVZ99" s="343"/>
      <c r="DWA99" s="343"/>
      <c r="DWB99" s="343"/>
      <c r="DWC99" s="343"/>
      <c r="DWD99" s="343"/>
      <c r="DWE99" s="343"/>
      <c r="DWF99" s="343"/>
      <c r="DWG99" s="343"/>
      <c r="DWH99" s="343"/>
      <c r="DWI99" s="343"/>
      <c r="DWJ99" s="343"/>
      <c r="DWK99" s="343"/>
      <c r="DWL99" s="343"/>
      <c r="DWM99" s="343"/>
      <c r="DWN99" s="343"/>
      <c r="DWO99" s="343"/>
      <c r="DWP99" s="343"/>
      <c r="DWQ99" s="343"/>
      <c r="DWR99" s="343"/>
      <c r="DWS99" s="343"/>
      <c r="DWT99" s="343"/>
      <c r="DWU99" s="343"/>
      <c r="DWV99" s="343"/>
      <c r="DWW99" s="343"/>
      <c r="DWX99" s="343"/>
      <c r="DWY99" s="343"/>
      <c r="DWZ99" s="343"/>
      <c r="DXA99" s="343"/>
      <c r="DXB99" s="343"/>
      <c r="DXC99" s="343"/>
      <c r="DXD99" s="343"/>
      <c r="DXE99" s="343"/>
      <c r="DXF99" s="343"/>
      <c r="DXG99" s="343"/>
      <c r="DXH99" s="343"/>
      <c r="DXI99" s="343"/>
      <c r="DXJ99" s="343"/>
      <c r="DXK99" s="343"/>
      <c r="DXL99" s="343"/>
      <c r="DXM99" s="343"/>
      <c r="DXN99" s="343"/>
      <c r="DXO99" s="343"/>
      <c r="DXP99" s="343"/>
      <c r="DXQ99" s="343"/>
      <c r="DXR99" s="343"/>
      <c r="DXS99" s="343"/>
      <c r="DXT99" s="343"/>
      <c r="DXU99" s="343"/>
      <c r="DXV99" s="343"/>
      <c r="DXW99" s="343"/>
      <c r="DXX99" s="343"/>
      <c r="DXY99" s="343"/>
      <c r="DXZ99" s="343"/>
      <c r="DYA99" s="343"/>
      <c r="DYB99" s="343"/>
      <c r="DYC99" s="343"/>
      <c r="DYD99" s="343"/>
      <c r="DYE99" s="343"/>
      <c r="DYF99" s="343"/>
      <c r="DYG99" s="343"/>
      <c r="DYH99" s="343"/>
      <c r="DYI99" s="343"/>
      <c r="DYJ99" s="343"/>
      <c r="DYK99" s="343"/>
      <c r="DYL99" s="343"/>
      <c r="DYM99" s="343"/>
      <c r="DYN99" s="343"/>
      <c r="DYO99" s="343"/>
      <c r="DYP99" s="343"/>
      <c r="DYQ99" s="343"/>
      <c r="DYR99" s="343"/>
      <c r="DYS99" s="343"/>
      <c r="DYT99" s="343"/>
      <c r="DYU99" s="343"/>
      <c r="DYV99" s="343"/>
      <c r="DYW99" s="343"/>
      <c r="DYX99" s="343"/>
      <c r="DYY99" s="343"/>
      <c r="DYZ99" s="343"/>
      <c r="DZA99" s="343"/>
      <c r="DZB99" s="343"/>
      <c r="DZC99" s="343"/>
      <c r="DZD99" s="343"/>
      <c r="DZE99" s="343"/>
      <c r="DZF99" s="343"/>
      <c r="DZG99" s="343"/>
      <c r="DZH99" s="343"/>
      <c r="DZI99" s="343"/>
      <c r="DZJ99" s="343"/>
      <c r="DZK99" s="343"/>
      <c r="DZL99" s="343"/>
      <c r="DZM99" s="343"/>
      <c r="DZN99" s="343"/>
      <c r="DZO99" s="343"/>
      <c r="DZP99" s="343"/>
      <c r="DZQ99" s="343"/>
      <c r="DZR99" s="343"/>
      <c r="DZS99" s="343"/>
      <c r="DZT99" s="343"/>
      <c r="DZU99" s="343"/>
      <c r="DZV99" s="343"/>
      <c r="DZW99" s="343"/>
      <c r="DZX99" s="343"/>
      <c r="DZY99" s="343"/>
      <c r="DZZ99" s="343"/>
      <c r="EAA99" s="343"/>
      <c r="EAB99" s="343"/>
      <c r="EAC99" s="343"/>
      <c r="EAD99" s="343"/>
      <c r="EAE99" s="343"/>
      <c r="EAF99" s="343"/>
      <c r="EAG99" s="343"/>
      <c r="EAH99" s="343"/>
      <c r="EAI99" s="343"/>
      <c r="EAJ99" s="343"/>
      <c r="EAK99" s="343"/>
      <c r="EAL99" s="343"/>
      <c r="EAM99" s="343"/>
      <c r="EAN99" s="343"/>
      <c r="EAO99" s="343"/>
      <c r="EAP99" s="343"/>
      <c r="EAQ99" s="343"/>
      <c r="EAR99" s="343"/>
      <c r="EAS99" s="343"/>
      <c r="EAT99" s="343"/>
      <c r="EAU99" s="343"/>
      <c r="EAV99" s="343"/>
      <c r="EAW99" s="343"/>
      <c r="EAX99" s="343"/>
      <c r="EAY99" s="343"/>
      <c r="EAZ99" s="343"/>
      <c r="EBA99" s="343"/>
      <c r="EBB99" s="343"/>
      <c r="EBC99" s="343"/>
      <c r="EBD99" s="343"/>
      <c r="EBE99" s="343"/>
      <c r="EBF99" s="343"/>
      <c r="EBG99" s="343"/>
      <c r="EBH99" s="343"/>
      <c r="EBI99" s="343"/>
      <c r="EBJ99" s="343"/>
      <c r="EBK99" s="343"/>
      <c r="EBL99" s="343"/>
      <c r="EBM99" s="343"/>
      <c r="EBN99" s="343"/>
      <c r="EBO99" s="343"/>
      <c r="EBP99" s="343"/>
      <c r="EBQ99" s="343"/>
      <c r="EBR99" s="343"/>
      <c r="EBS99" s="343"/>
      <c r="EBT99" s="343"/>
      <c r="EBU99" s="343"/>
      <c r="EBV99" s="343"/>
      <c r="EBW99" s="343"/>
      <c r="EBX99" s="343"/>
      <c r="EBY99" s="343"/>
      <c r="EBZ99" s="343"/>
      <c r="ECA99" s="343"/>
      <c r="ECB99" s="343"/>
      <c r="ECC99" s="343"/>
      <c r="ECD99" s="343"/>
      <c r="ECE99" s="343"/>
      <c r="ECF99" s="343"/>
      <c r="ECG99" s="343"/>
      <c r="ECH99" s="343"/>
      <c r="ECI99" s="343"/>
      <c r="ECJ99" s="343"/>
      <c r="ECK99" s="343"/>
      <c r="ECL99" s="343"/>
      <c r="ECM99" s="343"/>
      <c r="ECN99" s="343"/>
      <c r="ECO99" s="343"/>
      <c r="ECP99" s="343"/>
      <c r="ECQ99" s="343"/>
      <c r="ECR99" s="343"/>
      <c r="ECS99" s="343"/>
      <c r="ECT99" s="343"/>
      <c r="ECU99" s="343"/>
      <c r="ECV99" s="343"/>
      <c r="ECW99" s="343"/>
      <c r="ECX99" s="343"/>
      <c r="ECY99" s="343"/>
      <c r="ECZ99" s="343"/>
      <c r="EDA99" s="343"/>
      <c r="EDB99" s="343"/>
      <c r="EDC99" s="343"/>
      <c r="EDD99" s="343"/>
      <c r="EDE99" s="343"/>
      <c r="EDF99" s="343"/>
      <c r="EDG99" s="343"/>
      <c r="EDH99" s="343"/>
      <c r="EDI99" s="343"/>
      <c r="EDJ99" s="343"/>
      <c r="EDK99" s="343"/>
      <c r="EDL99" s="343"/>
      <c r="EDM99" s="343"/>
      <c r="EDN99" s="343"/>
      <c r="EDO99" s="343"/>
      <c r="EDP99" s="343"/>
      <c r="EDQ99" s="343"/>
      <c r="EDR99" s="343"/>
      <c r="EDS99" s="343"/>
      <c r="EDT99" s="343"/>
      <c r="EDU99" s="343"/>
      <c r="EDV99" s="343"/>
      <c r="EDW99" s="343"/>
      <c r="EDX99" s="343"/>
      <c r="EDY99" s="343"/>
      <c r="EDZ99" s="343"/>
      <c r="EEA99" s="343"/>
      <c r="EEB99" s="343"/>
      <c r="EEC99" s="343"/>
      <c r="EED99" s="343"/>
      <c r="EEE99" s="343"/>
      <c r="EEF99" s="343"/>
      <c r="EEG99" s="343"/>
      <c r="EEH99" s="343"/>
      <c r="EEI99" s="343"/>
      <c r="EEJ99" s="343"/>
      <c r="EEK99" s="343"/>
      <c r="EEL99" s="343"/>
      <c r="EEM99" s="343"/>
      <c r="EEN99" s="343"/>
      <c r="EEO99" s="343"/>
      <c r="EEP99" s="343"/>
      <c r="EEQ99" s="343"/>
      <c r="EER99" s="343"/>
      <c r="EES99" s="343"/>
      <c r="EET99" s="343"/>
      <c r="EEU99" s="343"/>
      <c r="EEV99" s="343"/>
      <c r="EEW99" s="343"/>
      <c r="EEX99" s="343"/>
      <c r="EEY99" s="343"/>
      <c r="EEZ99" s="343"/>
      <c r="EFA99" s="343"/>
      <c r="EFB99" s="343"/>
      <c r="EFC99" s="343"/>
      <c r="EFD99" s="343"/>
      <c r="EFE99" s="343"/>
      <c r="EFF99" s="343"/>
      <c r="EFG99" s="343"/>
      <c r="EFH99" s="343"/>
      <c r="EFI99" s="343"/>
      <c r="EFJ99" s="343"/>
      <c r="EFK99" s="343"/>
      <c r="EFL99" s="343"/>
      <c r="EFM99" s="343"/>
      <c r="EFN99" s="343"/>
      <c r="EFO99" s="343"/>
      <c r="EFP99" s="343"/>
      <c r="EFQ99" s="343"/>
      <c r="EFR99" s="343"/>
      <c r="EFS99" s="343"/>
      <c r="EFT99" s="343"/>
      <c r="EFU99" s="343"/>
      <c r="EFV99" s="343"/>
      <c r="EFW99" s="343"/>
      <c r="EFX99" s="343"/>
      <c r="EFY99" s="343"/>
      <c r="EFZ99" s="343"/>
      <c r="EGA99" s="343"/>
      <c r="EGB99" s="343"/>
      <c r="EGC99" s="343"/>
      <c r="EGD99" s="343"/>
      <c r="EGE99" s="343"/>
      <c r="EGF99" s="343"/>
      <c r="EGG99" s="343"/>
      <c r="EGH99" s="343"/>
      <c r="EGI99" s="343"/>
      <c r="EGJ99" s="343"/>
      <c r="EGK99" s="343"/>
      <c r="EGL99" s="343"/>
      <c r="EGM99" s="343"/>
      <c r="EGN99" s="343"/>
      <c r="EGO99" s="343"/>
      <c r="EGP99" s="343"/>
      <c r="EGQ99" s="343"/>
      <c r="EGR99" s="343"/>
      <c r="EGS99" s="343"/>
      <c r="EGT99" s="343"/>
      <c r="EGU99" s="343"/>
      <c r="EGV99" s="343"/>
      <c r="EGW99" s="343"/>
      <c r="EGX99" s="343"/>
      <c r="EGY99" s="343"/>
      <c r="EGZ99" s="343"/>
      <c r="EHA99" s="343"/>
      <c r="EHB99" s="343"/>
      <c r="EHC99" s="343"/>
      <c r="EHD99" s="343"/>
      <c r="EHE99" s="343"/>
      <c r="EHF99" s="343"/>
      <c r="EHG99" s="343"/>
      <c r="EHH99" s="343"/>
      <c r="EHI99" s="343"/>
      <c r="EHJ99" s="343"/>
      <c r="EHK99" s="343"/>
      <c r="EHL99" s="343"/>
      <c r="EHM99" s="343"/>
      <c r="EHN99" s="343"/>
      <c r="EHO99" s="343"/>
      <c r="EHP99" s="343"/>
      <c r="EHQ99" s="343"/>
      <c r="EHR99" s="343"/>
      <c r="EHS99" s="343"/>
      <c r="EHT99" s="343"/>
      <c r="EHU99" s="343"/>
      <c r="EHV99" s="343"/>
      <c r="EHW99" s="343"/>
      <c r="EHX99" s="343"/>
      <c r="EHY99" s="343"/>
      <c r="EHZ99" s="343"/>
      <c r="EIA99" s="343"/>
      <c r="EIB99" s="343"/>
      <c r="EIC99" s="343"/>
      <c r="EID99" s="343"/>
      <c r="EIE99" s="343"/>
      <c r="EIF99" s="343"/>
      <c r="EIG99" s="343"/>
      <c r="EIH99" s="343"/>
      <c r="EII99" s="343"/>
      <c r="EIJ99" s="343"/>
      <c r="EIK99" s="343"/>
      <c r="EIL99" s="343"/>
      <c r="EIM99" s="343"/>
      <c r="EIN99" s="343"/>
      <c r="EIO99" s="343"/>
      <c r="EIP99" s="343"/>
      <c r="EIQ99" s="343"/>
      <c r="EIR99" s="343"/>
      <c r="EIS99" s="343"/>
      <c r="EIT99" s="343"/>
      <c r="EIU99" s="343"/>
      <c r="EIV99" s="343"/>
      <c r="EIW99" s="343"/>
      <c r="EIX99" s="343"/>
      <c r="EIY99" s="343"/>
      <c r="EIZ99" s="343"/>
      <c r="EJA99" s="343"/>
      <c r="EJB99" s="343"/>
      <c r="EJC99" s="343"/>
      <c r="EJD99" s="343"/>
      <c r="EJE99" s="343"/>
      <c r="EJF99" s="343"/>
      <c r="EJG99" s="343"/>
      <c r="EJH99" s="343"/>
      <c r="EJI99" s="343"/>
      <c r="EJJ99" s="343"/>
      <c r="EJK99" s="343"/>
      <c r="EJL99" s="343"/>
      <c r="EJM99" s="343"/>
      <c r="EJN99" s="343"/>
      <c r="EJO99" s="343"/>
      <c r="EJP99" s="343"/>
      <c r="EJQ99" s="343"/>
      <c r="EJR99" s="343"/>
      <c r="EJS99" s="343"/>
      <c r="EJT99" s="343"/>
      <c r="EJU99" s="343"/>
      <c r="EJV99" s="343"/>
      <c r="EJW99" s="343"/>
      <c r="EJX99" s="343"/>
      <c r="EJY99" s="343"/>
      <c r="EJZ99" s="343"/>
      <c r="EKA99" s="343"/>
      <c r="EKB99" s="343"/>
      <c r="EKC99" s="343"/>
      <c r="EKD99" s="343"/>
      <c r="EKE99" s="343"/>
      <c r="EKF99" s="343"/>
      <c r="EKG99" s="343"/>
      <c r="EKH99" s="343"/>
      <c r="EKI99" s="343"/>
      <c r="EKJ99" s="343"/>
      <c r="EKK99" s="343"/>
      <c r="EKL99" s="343"/>
      <c r="EKM99" s="343"/>
      <c r="EKN99" s="343"/>
      <c r="EKO99" s="343"/>
      <c r="EKP99" s="343"/>
      <c r="EKQ99" s="343"/>
      <c r="EKR99" s="343"/>
      <c r="EKS99" s="343"/>
      <c r="EKT99" s="343"/>
      <c r="EKU99" s="343"/>
      <c r="EKV99" s="343"/>
      <c r="EKW99" s="343"/>
      <c r="EKX99" s="343"/>
      <c r="EKY99" s="343"/>
      <c r="EKZ99" s="343"/>
      <c r="ELA99" s="343"/>
      <c r="ELB99" s="343"/>
      <c r="ELC99" s="343"/>
      <c r="ELD99" s="343"/>
      <c r="ELE99" s="343"/>
      <c r="ELF99" s="343"/>
      <c r="ELG99" s="343"/>
      <c r="ELH99" s="343"/>
      <c r="ELI99" s="343"/>
      <c r="ELJ99" s="343"/>
      <c r="ELK99" s="343"/>
      <c r="ELL99" s="343"/>
      <c r="ELM99" s="343"/>
      <c r="ELN99" s="343"/>
      <c r="ELO99" s="343"/>
      <c r="ELP99" s="343"/>
      <c r="ELQ99" s="343"/>
      <c r="ELR99" s="343"/>
      <c r="ELS99" s="343"/>
      <c r="ELT99" s="343"/>
      <c r="ELU99" s="343"/>
      <c r="ELV99" s="343"/>
      <c r="ELW99" s="343"/>
      <c r="ELX99" s="343"/>
      <c r="ELY99" s="343"/>
      <c r="ELZ99" s="343"/>
      <c r="EMA99" s="343"/>
      <c r="EMB99" s="343"/>
      <c r="EMC99" s="343"/>
      <c r="EMD99" s="343"/>
      <c r="EME99" s="343"/>
      <c r="EMF99" s="343"/>
      <c r="EMG99" s="343"/>
      <c r="EMH99" s="343"/>
      <c r="EMI99" s="343"/>
      <c r="EMJ99" s="343"/>
      <c r="EMK99" s="343"/>
      <c r="EML99" s="343"/>
      <c r="EMM99" s="343"/>
      <c r="EMN99" s="343"/>
      <c r="EMO99" s="343"/>
      <c r="EMP99" s="343"/>
      <c r="EMQ99" s="343"/>
      <c r="EMR99" s="343"/>
      <c r="EMS99" s="343"/>
      <c r="EMT99" s="343"/>
      <c r="EMU99" s="343"/>
      <c r="EMV99" s="343"/>
      <c r="EMW99" s="343"/>
      <c r="EMX99" s="343"/>
      <c r="EMY99" s="343"/>
      <c r="EMZ99" s="343"/>
      <c r="ENA99" s="343"/>
      <c r="ENB99" s="343"/>
      <c r="ENC99" s="343"/>
      <c r="END99" s="343"/>
      <c r="ENE99" s="343"/>
      <c r="ENF99" s="343"/>
      <c r="ENG99" s="343"/>
      <c r="ENH99" s="343"/>
      <c r="ENI99" s="343"/>
      <c r="ENJ99" s="343"/>
      <c r="ENK99" s="343"/>
      <c r="ENL99" s="343"/>
      <c r="ENM99" s="343"/>
      <c r="ENN99" s="343"/>
      <c r="ENO99" s="343"/>
      <c r="ENP99" s="343"/>
      <c r="ENQ99" s="343"/>
      <c r="ENR99" s="343"/>
      <c r="ENS99" s="343"/>
      <c r="ENT99" s="343"/>
      <c r="ENU99" s="343"/>
      <c r="ENV99" s="343"/>
      <c r="ENW99" s="343"/>
      <c r="ENX99" s="343"/>
      <c r="ENY99" s="343"/>
      <c r="ENZ99" s="343"/>
      <c r="EOA99" s="343"/>
      <c r="EOB99" s="343"/>
      <c r="EOC99" s="343"/>
      <c r="EOD99" s="343"/>
      <c r="EOE99" s="343"/>
      <c r="EOF99" s="343"/>
      <c r="EOG99" s="343"/>
      <c r="EOH99" s="343"/>
      <c r="EOI99" s="343"/>
      <c r="EOJ99" s="343"/>
      <c r="EOK99" s="343"/>
      <c r="EOL99" s="343"/>
      <c r="EOM99" s="343"/>
      <c r="EON99" s="343"/>
      <c r="EOO99" s="343"/>
      <c r="EOP99" s="343"/>
      <c r="EOQ99" s="343"/>
      <c r="EOR99" s="343"/>
      <c r="EOS99" s="343"/>
      <c r="EOT99" s="343"/>
      <c r="EOU99" s="343"/>
      <c r="EOV99" s="343"/>
      <c r="EOW99" s="343"/>
      <c r="EOX99" s="343"/>
      <c r="EOY99" s="343"/>
      <c r="EOZ99" s="343"/>
      <c r="EPA99" s="343"/>
      <c r="EPB99" s="343"/>
      <c r="EPC99" s="343"/>
      <c r="EPD99" s="343"/>
      <c r="EPE99" s="343"/>
      <c r="EPF99" s="343"/>
      <c r="EPG99" s="343"/>
      <c r="EPH99" s="343"/>
      <c r="EPI99" s="343"/>
      <c r="EPJ99" s="343"/>
      <c r="EPK99" s="343"/>
      <c r="EPL99" s="343"/>
      <c r="EPM99" s="343"/>
      <c r="EPN99" s="343"/>
      <c r="EPO99" s="343"/>
      <c r="EPP99" s="343"/>
      <c r="EPQ99" s="343"/>
      <c r="EPR99" s="343"/>
      <c r="EPS99" s="343"/>
      <c r="EPT99" s="343"/>
      <c r="EPU99" s="343"/>
      <c r="EPV99" s="343"/>
      <c r="EPW99" s="343"/>
      <c r="EPX99" s="343"/>
      <c r="EPY99" s="343"/>
      <c r="EPZ99" s="343"/>
      <c r="EQA99" s="343"/>
      <c r="EQB99" s="343"/>
      <c r="EQC99" s="343"/>
      <c r="EQD99" s="343"/>
      <c r="EQE99" s="343"/>
      <c r="EQF99" s="343"/>
      <c r="EQG99" s="343"/>
      <c r="EQH99" s="343"/>
      <c r="EQI99" s="343"/>
      <c r="EQJ99" s="343"/>
      <c r="EQK99" s="343"/>
      <c r="EQL99" s="343"/>
      <c r="EQM99" s="343"/>
      <c r="EQN99" s="343"/>
      <c r="EQO99" s="343"/>
      <c r="EQP99" s="343"/>
      <c r="EQQ99" s="343"/>
      <c r="EQR99" s="343"/>
      <c r="EQS99" s="343"/>
      <c r="EQT99" s="343"/>
      <c r="EQU99" s="343"/>
      <c r="EQV99" s="343"/>
      <c r="EQW99" s="343"/>
      <c r="EQX99" s="343"/>
      <c r="EQY99" s="343"/>
      <c r="EQZ99" s="343"/>
      <c r="ERA99" s="343"/>
      <c r="ERB99" s="343"/>
      <c r="ERC99" s="343"/>
      <c r="ERD99" s="343"/>
      <c r="ERE99" s="343"/>
      <c r="ERF99" s="343"/>
      <c r="ERG99" s="343"/>
      <c r="ERH99" s="343"/>
      <c r="ERI99" s="343"/>
      <c r="ERJ99" s="343"/>
      <c r="ERK99" s="343"/>
      <c r="ERL99" s="343"/>
      <c r="ERM99" s="343"/>
      <c r="ERN99" s="343"/>
      <c r="ERO99" s="343"/>
      <c r="ERP99" s="343"/>
      <c r="ERQ99" s="343"/>
      <c r="ERR99" s="343"/>
      <c r="ERS99" s="343"/>
      <c r="ERT99" s="343"/>
      <c r="ERU99" s="343"/>
      <c r="ERV99" s="343"/>
      <c r="ERW99" s="343"/>
      <c r="ERX99" s="343"/>
      <c r="ERY99" s="343"/>
      <c r="ERZ99" s="343"/>
      <c r="ESA99" s="343"/>
      <c r="ESB99" s="343"/>
      <c r="ESC99" s="343"/>
      <c r="ESD99" s="343"/>
      <c r="ESE99" s="343"/>
      <c r="ESF99" s="343"/>
      <c r="ESG99" s="343"/>
      <c r="ESH99" s="343"/>
      <c r="ESI99" s="343"/>
      <c r="ESJ99" s="343"/>
      <c r="ESK99" s="343"/>
      <c r="ESL99" s="343"/>
      <c r="ESM99" s="343"/>
      <c r="ESN99" s="343"/>
      <c r="ESO99" s="343"/>
      <c r="ESP99" s="343"/>
      <c r="ESQ99" s="343"/>
      <c r="ESR99" s="343"/>
      <c r="ESS99" s="343"/>
      <c r="EST99" s="343"/>
      <c r="ESU99" s="343"/>
      <c r="ESV99" s="343"/>
      <c r="ESW99" s="343"/>
      <c r="ESX99" s="343"/>
      <c r="ESY99" s="343"/>
      <c r="ESZ99" s="343"/>
      <c r="ETA99" s="343"/>
      <c r="ETB99" s="343"/>
      <c r="ETC99" s="343"/>
      <c r="ETD99" s="343"/>
      <c r="ETE99" s="343"/>
      <c r="ETF99" s="343"/>
      <c r="ETG99" s="343"/>
      <c r="ETH99" s="343"/>
      <c r="ETI99" s="343"/>
      <c r="ETJ99" s="343"/>
      <c r="ETK99" s="343"/>
      <c r="ETL99" s="343"/>
      <c r="ETM99" s="343"/>
      <c r="ETN99" s="343"/>
      <c r="ETO99" s="343"/>
      <c r="ETP99" s="343"/>
      <c r="ETQ99" s="343"/>
      <c r="ETR99" s="343"/>
      <c r="ETS99" s="343"/>
      <c r="ETT99" s="343"/>
      <c r="ETU99" s="343"/>
      <c r="ETV99" s="343"/>
      <c r="ETW99" s="343"/>
      <c r="ETX99" s="343"/>
      <c r="ETY99" s="343"/>
      <c r="ETZ99" s="343"/>
      <c r="EUA99" s="343"/>
      <c r="EUB99" s="343"/>
      <c r="EUC99" s="343"/>
      <c r="EUD99" s="343"/>
      <c r="EUE99" s="343"/>
      <c r="EUF99" s="343"/>
      <c r="EUG99" s="343"/>
      <c r="EUH99" s="343"/>
      <c r="EUI99" s="343"/>
      <c r="EUJ99" s="343"/>
      <c r="EUK99" s="343"/>
      <c r="EUL99" s="343"/>
      <c r="EUM99" s="343"/>
      <c r="EUN99" s="343"/>
      <c r="EUO99" s="343"/>
      <c r="EUP99" s="343"/>
      <c r="EUQ99" s="343"/>
      <c r="EUR99" s="343"/>
      <c r="EUS99" s="343"/>
      <c r="EUT99" s="343"/>
      <c r="EUU99" s="343"/>
      <c r="EUV99" s="343"/>
      <c r="EUW99" s="343"/>
      <c r="EUX99" s="343"/>
      <c r="EUY99" s="343"/>
      <c r="EUZ99" s="343"/>
      <c r="EVA99" s="343"/>
      <c r="EVB99" s="343"/>
      <c r="EVC99" s="343"/>
      <c r="EVD99" s="343"/>
      <c r="EVE99" s="343"/>
      <c r="EVF99" s="343"/>
      <c r="EVG99" s="343"/>
      <c r="EVH99" s="343"/>
      <c r="EVI99" s="343"/>
      <c r="EVJ99" s="343"/>
      <c r="EVK99" s="343"/>
      <c r="EVL99" s="343"/>
      <c r="EVM99" s="343"/>
      <c r="EVN99" s="343"/>
      <c r="EVO99" s="343"/>
      <c r="EVP99" s="343"/>
      <c r="EVQ99" s="343"/>
      <c r="EVR99" s="343"/>
      <c r="EVS99" s="343"/>
      <c r="EVT99" s="343"/>
      <c r="EVU99" s="343"/>
      <c r="EVV99" s="343"/>
      <c r="EVW99" s="343"/>
      <c r="EVX99" s="343"/>
      <c r="EVY99" s="343"/>
      <c r="EVZ99" s="343"/>
      <c r="EWA99" s="343"/>
      <c r="EWB99" s="343"/>
      <c r="EWC99" s="343"/>
      <c r="EWD99" s="343"/>
      <c r="EWE99" s="343"/>
      <c r="EWF99" s="343"/>
      <c r="EWG99" s="343"/>
      <c r="EWH99" s="343"/>
      <c r="EWI99" s="343"/>
      <c r="EWJ99" s="343"/>
      <c r="EWK99" s="343"/>
      <c r="EWL99" s="343"/>
      <c r="EWM99" s="343"/>
      <c r="EWN99" s="343"/>
      <c r="EWO99" s="343"/>
      <c r="EWP99" s="343"/>
      <c r="EWQ99" s="343"/>
      <c r="EWR99" s="343"/>
      <c r="EWS99" s="343"/>
      <c r="EWT99" s="343"/>
      <c r="EWU99" s="343"/>
      <c r="EWV99" s="343"/>
      <c r="EWW99" s="343"/>
      <c r="EWX99" s="343"/>
      <c r="EWY99" s="343"/>
      <c r="EWZ99" s="343"/>
      <c r="EXA99" s="343"/>
      <c r="EXB99" s="343"/>
      <c r="EXC99" s="343"/>
      <c r="EXD99" s="343"/>
      <c r="EXE99" s="343"/>
      <c r="EXF99" s="343"/>
      <c r="EXG99" s="343"/>
      <c r="EXH99" s="343"/>
      <c r="EXI99" s="343"/>
      <c r="EXJ99" s="343"/>
      <c r="EXK99" s="343"/>
      <c r="EXL99" s="343"/>
      <c r="EXM99" s="343"/>
      <c r="EXN99" s="343"/>
      <c r="EXO99" s="343"/>
      <c r="EXP99" s="343"/>
      <c r="EXQ99" s="343"/>
      <c r="EXR99" s="343"/>
      <c r="EXS99" s="343"/>
      <c r="EXT99" s="343"/>
      <c r="EXU99" s="343"/>
      <c r="EXV99" s="343"/>
      <c r="EXW99" s="343"/>
      <c r="EXX99" s="343"/>
      <c r="EXY99" s="343"/>
      <c r="EXZ99" s="343"/>
      <c r="EYA99" s="343"/>
      <c r="EYB99" s="343"/>
      <c r="EYC99" s="343"/>
      <c r="EYD99" s="343"/>
      <c r="EYE99" s="343"/>
      <c r="EYF99" s="343"/>
      <c r="EYG99" s="343"/>
      <c r="EYH99" s="343"/>
      <c r="EYI99" s="343"/>
      <c r="EYJ99" s="343"/>
      <c r="EYK99" s="343"/>
      <c r="EYL99" s="343"/>
      <c r="EYM99" s="343"/>
      <c r="EYN99" s="343"/>
      <c r="EYO99" s="343"/>
      <c r="EYP99" s="343"/>
      <c r="EYQ99" s="343"/>
      <c r="EYR99" s="343"/>
      <c r="EYS99" s="343"/>
      <c r="EYT99" s="343"/>
      <c r="EYU99" s="343"/>
      <c r="EYV99" s="343"/>
      <c r="EYW99" s="343"/>
      <c r="EYX99" s="343"/>
      <c r="EYY99" s="343"/>
      <c r="EYZ99" s="343"/>
      <c r="EZA99" s="343"/>
      <c r="EZB99" s="343"/>
      <c r="EZC99" s="343"/>
      <c r="EZD99" s="343"/>
      <c r="EZE99" s="343"/>
      <c r="EZF99" s="343"/>
      <c r="EZG99" s="343"/>
      <c r="EZH99" s="343"/>
      <c r="EZI99" s="343"/>
      <c r="EZJ99" s="343"/>
      <c r="EZK99" s="343"/>
      <c r="EZL99" s="343"/>
      <c r="EZM99" s="343"/>
      <c r="EZN99" s="343"/>
      <c r="EZO99" s="343"/>
      <c r="EZP99" s="343"/>
      <c r="EZQ99" s="343"/>
      <c r="EZR99" s="343"/>
      <c r="EZS99" s="343"/>
      <c r="EZT99" s="343"/>
      <c r="EZU99" s="343"/>
      <c r="EZV99" s="343"/>
      <c r="EZW99" s="343"/>
      <c r="EZX99" s="343"/>
      <c r="EZY99" s="343"/>
      <c r="EZZ99" s="343"/>
      <c r="FAA99" s="343"/>
      <c r="FAB99" s="343"/>
      <c r="FAC99" s="343"/>
      <c r="FAD99" s="343"/>
      <c r="FAE99" s="343"/>
      <c r="FAF99" s="343"/>
      <c r="FAG99" s="343"/>
      <c r="FAH99" s="343"/>
      <c r="FAI99" s="343"/>
      <c r="FAJ99" s="343"/>
      <c r="FAK99" s="343"/>
      <c r="FAL99" s="343"/>
      <c r="FAM99" s="343"/>
      <c r="FAN99" s="343"/>
      <c r="FAO99" s="343"/>
      <c r="FAP99" s="343"/>
      <c r="FAQ99" s="343"/>
      <c r="FAR99" s="343"/>
      <c r="FAS99" s="343"/>
      <c r="FAT99" s="343"/>
      <c r="FAU99" s="343"/>
      <c r="FAV99" s="343"/>
      <c r="FAW99" s="343"/>
      <c r="FAX99" s="343"/>
      <c r="FAY99" s="343"/>
      <c r="FAZ99" s="343"/>
      <c r="FBA99" s="343"/>
      <c r="FBB99" s="343"/>
      <c r="FBC99" s="343"/>
      <c r="FBD99" s="343"/>
      <c r="FBE99" s="343"/>
      <c r="FBF99" s="343"/>
      <c r="FBG99" s="343"/>
      <c r="FBH99" s="343"/>
      <c r="FBI99" s="343"/>
      <c r="FBJ99" s="343"/>
      <c r="FBK99" s="343"/>
      <c r="FBL99" s="343"/>
      <c r="FBM99" s="343"/>
      <c r="FBN99" s="343"/>
      <c r="FBO99" s="343"/>
      <c r="FBP99" s="343"/>
      <c r="FBQ99" s="343"/>
      <c r="FBR99" s="343"/>
      <c r="FBS99" s="343"/>
      <c r="FBT99" s="343"/>
      <c r="FBU99" s="343"/>
      <c r="FBV99" s="343"/>
      <c r="FBW99" s="343"/>
      <c r="FBX99" s="343"/>
      <c r="FBY99" s="343"/>
      <c r="FBZ99" s="343"/>
      <c r="FCA99" s="343"/>
      <c r="FCB99" s="343"/>
      <c r="FCC99" s="343"/>
      <c r="FCD99" s="343"/>
      <c r="FCE99" s="343"/>
      <c r="FCF99" s="343"/>
      <c r="FCG99" s="343"/>
      <c r="FCH99" s="343"/>
      <c r="FCI99" s="343"/>
      <c r="FCJ99" s="343"/>
      <c r="FCK99" s="343"/>
      <c r="FCL99" s="343"/>
      <c r="FCM99" s="343"/>
      <c r="FCN99" s="343"/>
      <c r="FCO99" s="343"/>
      <c r="FCP99" s="343"/>
      <c r="FCQ99" s="343"/>
      <c r="FCR99" s="343"/>
      <c r="FCS99" s="343"/>
      <c r="FCT99" s="343"/>
      <c r="FCU99" s="343"/>
      <c r="FCV99" s="343"/>
      <c r="FCW99" s="343"/>
      <c r="FCX99" s="343"/>
      <c r="FCY99" s="343"/>
      <c r="FCZ99" s="343"/>
      <c r="FDA99" s="343"/>
      <c r="FDB99" s="343"/>
      <c r="FDC99" s="343"/>
      <c r="FDD99" s="343"/>
      <c r="FDE99" s="343"/>
      <c r="FDF99" s="343"/>
      <c r="FDG99" s="343"/>
      <c r="FDH99" s="343"/>
      <c r="FDI99" s="343"/>
      <c r="FDJ99" s="343"/>
      <c r="FDK99" s="343"/>
      <c r="FDL99" s="343"/>
      <c r="FDM99" s="343"/>
      <c r="FDN99" s="343"/>
      <c r="FDO99" s="343"/>
      <c r="FDP99" s="343"/>
      <c r="FDQ99" s="343"/>
      <c r="FDR99" s="343"/>
      <c r="FDS99" s="343"/>
      <c r="FDT99" s="343"/>
      <c r="FDU99" s="343"/>
      <c r="FDV99" s="343"/>
      <c r="FDW99" s="343"/>
      <c r="FDX99" s="343"/>
      <c r="FDY99" s="343"/>
      <c r="FDZ99" s="343"/>
      <c r="FEA99" s="343"/>
      <c r="FEB99" s="343"/>
      <c r="FEC99" s="343"/>
      <c r="FED99" s="343"/>
      <c r="FEE99" s="343"/>
      <c r="FEF99" s="343"/>
      <c r="FEG99" s="343"/>
      <c r="FEH99" s="343"/>
      <c r="FEI99" s="343"/>
      <c r="FEJ99" s="343"/>
      <c r="FEK99" s="343"/>
      <c r="FEL99" s="343"/>
      <c r="FEM99" s="343"/>
      <c r="FEN99" s="343"/>
      <c r="FEO99" s="343"/>
      <c r="FEP99" s="343"/>
      <c r="FEQ99" s="343"/>
      <c r="FER99" s="343"/>
      <c r="FES99" s="343"/>
      <c r="FET99" s="343"/>
      <c r="FEU99" s="343"/>
      <c r="FEV99" s="343"/>
      <c r="FEW99" s="343"/>
      <c r="FEX99" s="343"/>
      <c r="FEY99" s="343"/>
      <c r="FEZ99" s="343"/>
      <c r="FFA99" s="343"/>
      <c r="FFB99" s="343"/>
      <c r="FFC99" s="343"/>
      <c r="FFD99" s="343"/>
      <c r="FFE99" s="343"/>
      <c r="FFF99" s="343"/>
      <c r="FFG99" s="343"/>
      <c r="FFH99" s="343"/>
      <c r="FFI99" s="343"/>
      <c r="FFJ99" s="343"/>
      <c r="FFK99" s="343"/>
      <c r="FFL99" s="343"/>
      <c r="FFM99" s="343"/>
      <c r="FFN99" s="343"/>
      <c r="FFO99" s="343"/>
      <c r="FFP99" s="343"/>
      <c r="FFQ99" s="343"/>
      <c r="FFR99" s="343"/>
      <c r="FFS99" s="343"/>
      <c r="FFT99" s="343"/>
      <c r="FFU99" s="343"/>
      <c r="FFV99" s="343"/>
      <c r="FFW99" s="343"/>
      <c r="FFX99" s="343"/>
      <c r="FFY99" s="343"/>
      <c r="FFZ99" s="343"/>
      <c r="FGA99" s="343"/>
      <c r="FGB99" s="343"/>
      <c r="FGC99" s="343"/>
      <c r="FGD99" s="343"/>
      <c r="FGE99" s="343"/>
      <c r="FGF99" s="343"/>
      <c r="FGG99" s="343"/>
      <c r="FGH99" s="343"/>
      <c r="FGI99" s="343"/>
      <c r="FGJ99" s="343"/>
      <c r="FGK99" s="343"/>
      <c r="FGL99" s="343"/>
      <c r="FGM99" s="343"/>
      <c r="FGN99" s="343"/>
      <c r="FGO99" s="343"/>
      <c r="FGP99" s="343"/>
      <c r="FGQ99" s="343"/>
      <c r="FGR99" s="343"/>
      <c r="FGS99" s="343"/>
      <c r="FGT99" s="343"/>
      <c r="FGU99" s="343"/>
      <c r="FGV99" s="343"/>
      <c r="FGW99" s="343"/>
      <c r="FGX99" s="343"/>
      <c r="FGY99" s="343"/>
      <c r="FGZ99" s="343"/>
      <c r="FHA99" s="343"/>
      <c r="FHB99" s="343"/>
      <c r="FHC99" s="343"/>
      <c r="FHD99" s="343"/>
      <c r="FHE99" s="343"/>
      <c r="FHF99" s="343"/>
      <c r="FHG99" s="343"/>
      <c r="FHH99" s="343"/>
      <c r="FHI99" s="343"/>
      <c r="FHJ99" s="343"/>
      <c r="FHK99" s="343"/>
      <c r="FHL99" s="343"/>
      <c r="FHM99" s="343"/>
      <c r="FHN99" s="343"/>
      <c r="FHO99" s="343"/>
      <c r="FHP99" s="343"/>
      <c r="FHQ99" s="343"/>
      <c r="FHR99" s="343"/>
      <c r="FHS99" s="343"/>
      <c r="FHT99" s="343"/>
      <c r="FHU99" s="343"/>
      <c r="FHV99" s="343"/>
      <c r="FHW99" s="343"/>
      <c r="FHX99" s="343"/>
      <c r="FHY99" s="343"/>
      <c r="FHZ99" s="343"/>
      <c r="FIA99" s="343"/>
      <c r="FIB99" s="343"/>
      <c r="FIC99" s="343"/>
      <c r="FID99" s="343"/>
      <c r="FIE99" s="343"/>
      <c r="FIF99" s="343"/>
      <c r="FIG99" s="343"/>
      <c r="FIH99" s="343"/>
      <c r="FII99" s="343"/>
      <c r="FIJ99" s="343"/>
      <c r="FIK99" s="343"/>
      <c r="FIL99" s="343"/>
      <c r="FIM99" s="343"/>
      <c r="FIN99" s="343"/>
      <c r="FIO99" s="343"/>
      <c r="FIP99" s="343"/>
      <c r="FIQ99" s="343"/>
      <c r="FIR99" s="343"/>
      <c r="FIS99" s="343"/>
      <c r="FIT99" s="343"/>
      <c r="FIU99" s="343"/>
      <c r="FIV99" s="343"/>
      <c r="FIW99" s="343"/>
      <c r="FIX99" s="343"/>
      <c r="FIY99" s="343"/>
      <c r="FIZ99" s="343"/>
      <c r="FJA99" s="343"/>
      <c r="FJB99" s="343"/>
      <c r="FJC99" s="343"/>
      <c r="FJD99" s="343"/>
      <c r="FJE99" s="343"/>
      <c r="FJF99" s="343"/>
      <c r="FJG99" s="343"/>
      <c r="FJH99" s="343"/>
      <c r="FJI99" s="343"/>
      <c r="FJJ99" s="343"/>
      <c r="FJK99" s="343"/>
      <c r="FJL99" s="343"/>
      <c r="FJM99" s="343"/>
      <c r="FJN99" s="343"/>
      <c r="FJO99" s="343"/>
      <c r="FJP99" s="343"/>
      <c r="FJQ99" s="343"/>
      <c r="FJR99" s="343"/>
      <c r="FJS99" s="343"/>
      <c r="FJT99" s="343"/>
      <c r="FJU99" s="343"/>
      <c r="FJV99" s="343"/>
      <c r="FJW99" s="343"/>
      <c r="FJX99" s="343"/>
      <c r="FJY99" s="343"/>
      <c r="FJZ99" s="343"/>
      <c r="FKA99" s="343"/>
      <c r="FKB99" s="343"/>
      <c r="FKC99" s="343"/>
      <c r="FKD99" s="343"/>
      <c r="FKE99" s="343"/>
      <c r="FKF99" s="343"/>
      <c r="FKG99" s="343"/>
      <c r="FKH99" s="343"/>
      <c r="FKI99" s="343"/>
      <c r="FKJ99" s="343"/>
      <c r="FKK99" s="343"/>
      <c r="FKL99" s="343"/>
      <c r="FKM99" s="343"/>
      <c r="FKN99" s="343"/>
      <c r="FKO99" s="343"/>
      <c r="FKP99" s="343"/>
      <c r="FKQ99" s="343"/>
      <c r="FKR99" s="343"/>
      <c r="FKS99" s="343"/>
      <c r="FKT99" s="343"/>
      <c r="FKU99" s="343"/>
      <c r="FKV99" s="343"/>
      <c r="FKW99" s="343"/>
      <c r="FKX99" s="343"/>
      <c r="FKY99" s="343"/>
      <c r="FKZ99" s="343"/>
      <c r="FLA99" s="343"/>
      <c r="FLB99" s="343"/>
      <c r="FLC99" s="343"/>
      <c r="FLD99" s="343"/>
      <c r="FLE99" s="343"/>
      <c r="FLF99" s="343"/>
      <c r="FLG99" s="343"/>
      <c r="FLH99" s="343"/>
      <c r="FLI99" s="343"/>
      <c r="FLJ99" s="343"/>
      <c r="FLK99" s="343"/>
      <c r="FLL99" s="343"/>
      <c r="FLM99" s="343"/>
      <c r="FLN99" s="343"/>
      <c r="FLO99" s="343"/>
      <c r="FLP99" s="343"/>
      <c r="FLQ99" s="343"/>
      <c r="FLR99" s="343"/>
      <c r="FLS99" s="343"/>
      <c r="FLT99" s="343"/>
      <c r="FLU99" s="343"/>
      <c r="FLV99" s="343"/>
      <c r="FLW99" s="343"/>
      <c r="FLX99" s="343"/>
      <c r="FLY99" s="343"/>
      <c r="FLZ99" s="343"/>
      <c r="FMA99" s="343"/>
      <c r="FMB99" s="343"/>
      <c r="FMC99" s="343"/>
      <c r="FMD99" s="343"/>
      <c r="FME99" s="343"/>
      <c r="FMF99" s="343"/>
      <c r="FMG99" s="343"/>
      <c r="FMH99" s="343"/>
      <c r="FMI99" s="343"/>
      <c r="FMJ99" s="343"/>
      <c r="FMK99" s="343"/>
      <c r="FML99" s="343"/>
      <c r="FMM99" s="343"/>
      <c r="FMN99" s="343"/>
      <c r="FMO99" s="343"/>
      <c r="FMP99" s="343"/>
      <c r="FMQ99" s="343"/>
      <c r="FMR99" s="343"/>
      <c r="FMS99" s="343"/>
      <c r="FMT99" s="343"/>
      <c r="FMU99" s="343"/>
      <c r="FMV99" s="343"/>
      <c r="FMW99" s="343"/>
      <c r="FMX99" s="343"/>
      <c r="FMY99" s="343"/>
      <c r="FMZ99" s="343"/>
      <c r="FNA99" s="343"/>
      <c r="FNB99" s="343"/>
      <c r="FNC99" s="343"/>
      <c r="FND99" s="343"/>
      <c r="FNE99" s="343"/>
      <c r="FNF99" s="343"/>
      <c r="FNG99" s="343"/>
      <c r="FNH99" s="343"/>
      <c r="FNI99" s="343"/>
      <c r="FNJ99" s="343"/>
      <c r="FNK99" s="343"/>
      <c r="FNL99" s="343"/>
      <c r="FNM99" s="343"/>
      <c r="FNN99" s="343"/>
      <c r="FNO99" s="343"/>
      <c r="FNP99" s="343"/>
      <c r="FNQ99" s="343"/>
      <c r="FNR99" s="343"/>
      <c r="FNS99" s="343"/>
      <c r="FNT99" s="343"/>
      <c r="FNU99" s="343"/>
      <c r="FNV99" s="343"/>
      <c r="FNW99" s="343"/>
      <c r="FNX99" s="343"/>
      <c r="FNY99" s="343"/>
      <c r="FNZ99" s="343"/>
      <c r="FOA99" s="343"/>
      <c r="FOB99" s="343"/>
      <c r="FOC99" s="343"/>
      <c r="FOD99" s="343"/>
      <c r="FOE99" s="343"/>
      <c r="FOF99" s="343"/>
      <c r="FOG99" s="343"/>
      <c r="FOH99" s="343"/>
      <c r="FOI99" s="343"/>
      <c r="FOJ99" s="343"/>
      <c r="FOK99" s="343"/>
      <c r="FOL99" s="343"/>
      <c r="FOM99" s="343"/>
      <c r="FON99" s="343"/>
      <c r="FOO99" s="343"/>
      <c r="FOP99" s="343"/>
      <c r="FOQ99" s="343"/>
      <c r="FOR99" s="343"/>
      <c r="FOS99" s="343"/>
      <c r="FOT99" s="343"/>
      <c r="FOU99" s="343"/>
      <c r="FOV99" s="343"/>
      <c r="FOW99" s="343"/>
      <c r="FOX99" s="343"/>
      <c r="FOY99" s="343"/>
      <c r="FOZ99" s="343"/>
      <c r="FPA99" s="343"/>
      <c r="FPB99" s="343"/>
      <c r="FPC99" s="343"/>
      <c r="FPD99" s="343"/>
      <c r="FPE99" s="343"/>
      <c r="FPF99" s="343"/>
      <c r="FPG99" s="343"/>
      <c r="FPH99" s="343"/>
      <c r="FPI99" s="343"/>
      <c r="FPJ99" s="343"/>
      <c r="FPK99" s="343"/>
      <c r="FPL99" s="343"/>
      <c r="FPM99" s="343"/>
      <c r="FPN99" s="343"/>
      <c r="FPO99" s="343"/>
      <c r="FPP99" s="343"/>
      <c r="FPQ99" s="343"/>
      <c r="FPR99" s="343"/>
      <c r="FPS99" s="343"/>
      <c r="FPT99" s="343"/>
      <c r="FPU99" s="343"/>
      <c r="FPV99" s="343"/>
      <c r="FPW99" s="343"/>
      <c r="FPX99" s="343"/>
      <c r="FPY99" s="343"/>
      <c r="FPZ99" s="343"/>
      <c r="FQA99" s="343"/>
      <c r="FQB99" s="343"/>
      <c r="FQC99" s="343"/>
      <c r="FQD99" s="343"/>
      <c r="FQE99" s="343"/>
      <c r="FQF99" s="343"/>
      <c r="FQG99" s="343"/>
      <c r="FQH99" s="343"/>
      <c r="FQI99" s="343"/>
      <c r="FQJ99" s="343"/>
      <c r="FQK99" s="343"/>
      <c r="FQL99" s="343"/>
      <c r="FQM99" s="343"/>
      <c r="FQN99" s="343"/>
      <c r="FQO99" s="343"/>
      <c r="FQP99" s="343"/>
      <c r="FQQ99" s="343"/>
      <c r="FQR99" s="343"/>
      <c r="FQS99" s="343"/>
      <c r="FQT99" s="343"/>
      <c r="FQU99" s="343"/>
      <c r="FQV99" s="343"/>
      <c r="FQW99" s="343"/>
      <c r="FQX99" s="343"/>
      <c r="FQY99" s="343"/>
      <c r="FQZ99" s="343"/>
      <c r="FRA99" s="343"/>
      <c r="FRB99" s="343"/>
      <c r="FRC99" s="343"/>
      <c r="FRD99" s="343"/>
      <c r="FRE99" s="343"/>
      <c r="FRF99" s="343"/>
      <c r="FRG99" s="343"/>
      <c r="FRH99" s="343"/>
      <c r="FRI99" s="343"/>
      <c r="FRJ99" s="343"/>
      <c r="FRK99" s="343"/>
      <c r="FRL99" s="343"/>
      <c r="FRM99" s="343"/>
      <c r="FRN99" s="343"/>
      <c r="FRO99" s="343"/>
      <c r="FRP99" s="343"/>
      <c r="FRQ99" s="343"/>
      <c r="FRR99" s="343"/>
      <c r="FRS99" s="343"/>
      <c r="FRT99" s="343"/>
      <c r="FRU99" s="343"/>
      <c r="FRV99" s="343"/>
      <c r="FRW99" s="343"/>
      <c r="FRX99" s="343"/>
      <c r="FRY99" s="343"/>
      <c r="FRZ99" s="343"/>
      <c r="FSA99" s="343"/>
      <c r="FSB99" s="343"/>
      <c r="FSC99" s="343"/>
      <c r="FSD99" s="343"/>
      <c r="FSE99" s="343"/>
      <c r="FSF99" s="343"/>
      <c r="FSG99" s="343"/>
      <c r="FSH99" s="343"/>
      <c r="FSI99" s="343"/>
      <c r="FSJ99" s="343"/>
      <c r="FSK99" s="343"/>
      <c r="FSL99" s="343"/>
      <c r="FSM99" s="343"/>
      <c r="FSN99" s="343"/>
      <c r="FSO99" s="343"/>
      <c r="FSP99" s="343"/>
      <c r="FSQ99" s="343"/>
      <c r="FSR99" s="343"/>
      <c r="FSS99" s="343"/>
      <c r="FST99" s="343"/>
      <c r="FSU99" s="343"/>
      <c r="FSV99" s="343"/>
      <c r="FSW99" s="343"/>
      <c r="FSX99" s="343"/>
      <c r="FSY99" s="343"/>
      <c r="FSZ99" s="343"/>
      <c r="FTA99" s="343"/>
      <c r="FTB99" s="343"/>
      <c r="FTC99" s="343"/>
      <c r="FTD99" s="343"/>
      <c r="FTE99" s="343"/>
      <c r="FTF99" s="343"/>
      <c r="FTG99" s="343"/>
      <c r="FTH99" s="343"/>
      <c r="FTI99" s="343"/>
      <c r="FTJ99" s="343"/>
      <c r="FTK99" s="343"/>
      <c r="FTL99" s="343"/>
      <c r="FTM99" s="343"/>
      <c r="FTN99" s="343"/>
      <c r="FTO99" s="343"/>
      <c r="FTP99" s="343"/>
      <c r="FTQ99" s="343"/>
      <c r="FTR99" s="343"/>
      <c r="FTS99" s="343"/>
      <c r="FTT99" s="343"/>
      <c r="FTU99" s="343"/>
      <c r="FTV99" s="343"/>
      <c r="FTW99" s="343"/>
      <c r="FTX99" s="343"/>
      <c r="FTY99" s="343"/>
      <c r="FTZ99" s="343"/>
      <c r="FUA99" s="343"/>
      <c r="FUB99" s="343"/>
      <c r="FUC99" s="343"/>
      <c r="FUD99" s="343"/>
      <c r="FUE99" s="343"/>
      <c r="FUF99" s="343"/>
      <c r="FUG99" s="343"/>
      <c r="FUH99" s="343"/>
      <c r="FUI99" s="343"/>
      <c r="FUJ99" s="343"/>
      <c r="FUK99" s="343"/>
      <c r="FUL99" s="343"/>
      <c r="FUM99" s="343"/>
      <c r="FUN99" s="343"/>
      <c r="FUO99" s="343"/>
      <c r="FUP99" s="343"/>
      <c r="FUQ99" s="343"/>
      <c r="FUR99" s="343"/>
      <c r="FUS99" s="343"/>
      <c r="FUT99" s="343"/>
      <c r="FUU99" s="343"/>
      <c r="FUV99" s="343"/>
      <c r="FUW99" s="343"/>
      <c r="FUX99" s="343"/>
      <c r="FUY99" s="343"/>
      <c r="FUZ99" s="343"/>
      <c r="FVA99" s="343"/>
      <c r="FVB99" s="343"/>
      <c r="FVC99" s="343"/>
      <c r="FVD99" s="343"/>
      <c r="FVE99" s="343"/>
      <c r="FVF99" s="343"/>
      <c r="FVG99" s="343"/>
      <c r="FVH99" s="343"/>
      <c r="FVI99" s="343"/>
      <c r="FVJ99" s="343"/>
      <c r="FVK99" s="343"/>
      <c r="FVL99" s="343"/>
      <c r="FVM99" s="343"/>
      <c r="FVN99" s="343"/>
      <c r="FVO99" s="343"/>
      <c r="FVP99" s="343"/>
      <c r="FVQ99" s="343"/>
      <c r="FVR99" s="343"/>
      <c r="FVS99" s="343"/>
      <c r="FVT99" s="343"/>
      <c r="FVU99" s="343"/>
      <c r="FVV99" s="343"/>
      <c r="FVW99" s="343"/>
      <c r="FVX99" s="343"/>
      <c r="FVY99" s="343"/>
      <c r="FVZ99" s="343"/>
      <c r="FWA99" s="343"/>
      <c r="FWB99" s="343"/>
      <c r="FWC99" s="343"/>
      <c r="FWD99" s="343"/>
      <c r="FWE99" s="343"/>
      <c r="FWF99" s="343"/>
      <c r="FWG99" s="343"/>
      <c r="FWH99" s="343"/>
      <c r="FWI99" s="343"/>
      <c r="FWJ99" s="343"/>
      <c r="FWK99" s="343"/>
      <c r="FWL99" s="343"/>
      <c r="FWM99" s="343"/>
      <c r="FWN99" s="343"/>
      <c r="FWO99" s="343"/>
      <c r="FWP99" s="343"/>
      <c r="FWQ99" s="343"/>
      <c r="FWR99" s="343"/>
      <c r="FWS99" s="343"/>
      <c r="FWT99" s="343"/>
      <c r="FWU99" s="343"/>
      <c r="FWV99" s="343"/>
      <c r="FWW99" s="343"/>
      <c r="FWX99" s="343"/>
      <c r="FWY99" s="343"/>
      <c r="FWZ99" s="343"/>
      <c r="FXA99" s="343"/>
      <c r="FXB99" s="343"/>
      <c r="FXC99" s="343"/>
      <c r="FXD99" s="343"/>
      <c r="FXE99" s="343"/>
      <c r="FXF99" s="343"/>
      <c r="FXG99" s="343"/>
      <c r="FXH99" s="343"/>
      <c r="FXI99" s="343"/>
      <c r="FXJ99" s="343"/>
      <c r="FXK99" s="343"/>
      <c r="FXL99" s="343"/>
      <c r="FXM99" s="343"/>
      <c r="FXN99" s="343"/>
      <c r="FXO99" s="343"/>
      <c r="FXP99" s="343"/>
      <c r="FXQ99" s="343"/>
      <c r="FXR99" s="343"/>
      <c r="FXS99" s="343"/>
      <c r="FXT99" s="343"/>
      <c r="FXU99" s="343"/>
      <c r="FXV99" s="343"/>
      <c r="FXW99" s="343"/>
      <c r="FXX99" s="343"/>
      <c r="FXY99" s="343"/>
      <c r="FXZ99" s="343"/>
      <c r="FYA99" s="343"/>
      <c r="FYB99" s="343"/>
      <c r="FYC99" s="343"/>
      <c r="FYD99" s="343"/>
      <c r="FYE99" s="343"/>
      <c r="FYF99" s="343"/>
      <c r="FYG99" s="343"/>
      <c r="FYH99" s="343"/>
      <c r="FYI99" s="343"/>
      <c r="FYJ99" s="343"/>
      <c r="FYK99" s="343"/>
      <c r="FYL99" s="343"/>
      <c r="FYM99" s="343"/>
      <c r="FYN99" s="343"/>
      <c r="FYO99" s="343"/>
      <c r="FYP99" s="343"/>
      <c r="FYQ99" s="343"/>
      <c r="FYR99" s="343"/>
      <c r="FYS99" s="343"/>
      <c r="FYT99" s="343"/>
      <c r="FYU99" s="343"/>
      <c r="FYV99" s="343"/>
      <c r="FYW99" s="343"/>
      <c r="FYX99" s="343"/>
      <c r="FYY99" s="343"/>
      <c r="FYZ99" s="343"/>
      <c r="FZA99" s="343"/>
      <c r="FZB99" s="343"/>
      <c r="FZC99" s="343"/>
      <c r="FZD99" s="343"/>
      <c r="FZE99" s="343"/>
      <c r="FZF99" s="343"/>
      <c r="FZG99" s="343"/>
      <c r="FZH99" s="343"/>
      <c r="FZI99" s="343"/>
      <c r="FZJ99" s="343"/>
      <c r="FZK99" s="343"/>
      <c r="FZL99" s="343"/>
      <c r="FZM99" s="343"/>
      <c r="FZN99" s="343"/>
      <c r="FZO99" s="343"/>
      <c r="FZP99" s="343"/>
      <c r="FZQ99" s="343"/>
      <c r="FZR99" s="343"/>
      <c r="FZS99" s="343"/>
      <c r="FZT99" s="343"/>
      <c r="FZU99" s="343"/>
      <c r="FZV99" s="343"/>
      <c r="FZW99" s="343"/>
      <c r="FZX99" s="343"/>
      <c r="FZY99" s="343"/>
      <c r="FZZ99" s="343"/>
      <c r="GAA99" s="343"/>
      <c r="GAB99" s="343"/>
      <c r="GAC99" s="343"/>
      <c r="GAD99" s="343"/>
      <c r="GAE99" s="343"/>
      <c r="GAF99" s="343"/>
      <c r="GAG99" s="343"/>
      <c r="GAH99" s="343"/>
      <c r="GAI99" s="343"/>
      <c r="GAJ99" s="343"/>
      <c r="GAK99" s="343"/>
      <c r="GAL99" s="343"/>
      <c r="GAM99" s="343"/>
      <c r="GAN99" s="343"/>
      <c r="GAO99" s="343"/>
      <c r="GAP99" s="343"/>
      <c r="GAQ99" s="343"/>
      <c r="GAR99" s="343"/>
      <c r="GAS99" s="343"/>
      <c r="GAT99" s="343"/>
      <c r="GAU99" s="343"/>
      <c r="GAV99" s="343"/>
      <c r="GAW99" s="343"/>
      <c r="GAX99" s="343"/>
      <c r="GAY99" s="343"/>
      <c r="GAZ99" s="343"/>
      <c r="GBA99" s="343"/>
      <c r="GBB99" s="343"/>
      <c r="GBC99" s="343"/>
      <c r="GBD99" s="343"/>
      <c r="GBE99" s="343"/>
      <c r="GBF99" s="343"/>
      <c r="GBG99" s="343"/>
      <c r="GBH99" s="343"/>
      <c r="GBI99" s="343"/>
      <c r="GBJ99" s="343"/>
      <c r="GBK99" s="343"/>
      <c r="GBL99" s="343"/>
      <c r="GBM99" s="343"/>
      <c r="GBN99" s="343"/>
      <c r="GBO99" s="343"/>
      <c r="GBP99" s="343"/>
      <c r="GBQ99" s="343"/>
      <c r="GBR99" s="343"/>
      <c r="GBS99" s="343"/>
      <c r="GBT99" s="343"/>
      <c r="GBU99" s="343"/>
      <c r="GBV99" s="343"/>
      <c r="GBW99" s="343"/>
      <c r="GBX99" s="343"/>
      <c r="GBY99" s="343"/>
      <c r="GBZ99" s="343"/>
      <c r="GCA99" s="343"/>
      <c r="GCB99" s="343"/>
      <c r="GCC99" s="343"/>
      <c r="GCD99" s="343"/>
      <c r="GCE99" s="343"/>
      <c r="GCF99" s="343"/>
      <c r="GCG99" s="343"/>
      <c r="GCH99" s="343"/>
      <c r="GCI99" s="343"/>
      <c r="GCJ99" s="343"/>
      <c r="GCK99" s="343"/>
      <c r="GCL99" s="343"/>
      <c r="GCM99" s="343"/>
      <c r="GCN99" s="343"/>
      <c r="GCO99" s="343"/>
      <c r="GCP99" s="343"/>
      <c r="GCQ99" s="343"/>
      <c r="GCR99" s="343"/>
      <c r="GCS99" s="343"/>
      <c r="GCT99" s="343"/>
      <c r="GCU99" s="343"/>
      <c r="GCV99" s="343"/>
      <c r="GCW99" s="343"/>
      <c r="GCX99" s="343"/>
      <c r="GCY99" s="343"/>
      <c r="GCZ99" s="343"/>
      <c r="GDA99" s="343"/>
      <c r="GDB99" s="343"/>
      <c r="GDC99" s="343"/>
      <c r="GDD99" s="343"/>
      <c r="GDE99" s="343"/>
      <c r="GDF99" s="343"/>
      <c r="GDG99" s="343"/>
      <c r="GDH99" s="343"/>
      <c r="GDI99" s="343"/>
      <c r="GDJ99" s="343"/>
      <c r="GDK99" s="343"/>
      <c r="GDL99" s="343"/>
      <c r="GDM99" s="343"/>
      <c r="GDN99" s="343"/>
      <c r="GDO99" s="343"/>
      <c r="GDP99" s="343"/>
      <c r="GDQ99" s="343"/>
      <c r="GDR99" s="343"/>
      <c r="GDS99" s="343"/>
      <c r="GDT99" s="343"/>
      <c r="GDU99" s="343"/>
      <c r="GDV99" s="343"/>
      <c r="GDW99" s="343"/>
      <c r="GDX99" s="343"/>
      <c r="GDY99" s="343"/>
      <c r="GDZ99" s="343"/>
      <c r="GEA99" s="343"/>
      <c r="GEB99" s="343"/>
      <c r="GEC99" s="343"/>
      <c r="GED99" s="343"/>
      <c r="GEE99" s="343"/>
      <c r="GEF99" s="343"/>
      <c r="GEG99" s="343"/>
      <c r="GEH99" s="343"/>
      <c r="GEI99" s="343"/>
      <c r="GEJ99" s="343"/>
      <c r="GEK99" s="343"/>
      <c r="GEL99" s="343"/>
      <c r="GEM99" s="343"/>
      <c r="GEN99" s="343"/>
      <c r="GEO99" s="343"/>
      <c r="GEP99" s="343"/>
      <c r="GEQ99" s="343"/>
      <c r="GER99" s="343"/>
      <c r="GES99" s="343"/>
      <c r="GET99" s="343"/>
      <c r="GEU99" s="343"/>
      <c r="GEV99" s="343"/>
      <c r="GEW99" s="343"/>
      <c r="GEX99" s="343"/>
      <c r="GEY99" s="343"/>
      <c r="GEZ99" s="343"/>
      <c r="GFA99" s="343"/>
      <c r="GFB99" s="343"/>
      <c r="GFC99" s="343"/>
      <c r="GFD99" s="343"/>
      <c r="GFE99" s="343"/>
      <c r="GFF99" s="343"/>
      <c r="GFG99" s="343"/>
      <c r="GFH99" s="343"/>
      <c r="GFI99" s="343"/>
      <c r="GFJ99" s="343"/>
      <c r="GFK99" s="343"/>
      <c r="GFL99" s="343"/>
      <c r="GFM99" s="343"/>
      <c r="GFN99" s="343"/>
      <c r="GFO99" s="343"/>
      <c r="GFP99" s="343"/>
      <c r="GFQ99" s="343"/>
      <c r="GFR99" s="343"/>
      <c r="GFS99" s="343"/>
      <c r="GFT99" s="343"/>
      <c r="GFU99" s="343"/>
      <c r="GFV99" s="343"/>
      <c r="GFW99" s="343"/>
      <c r="GFX99" s="343"/>
      <c r="GFY99" s="343"/>
      <c r="GFZ99" s="343"/>
      <c r="GGA99" s="343"/>
      <c r="GGB99" s="343"/>
      <c r="GGC99" s="343"/>
      <c r="GGD99" s="343"/>
      <c r="GGE99" s="343"/>
      <c r="GGF99" s="343"/>
      <c r="GGG99" s="343"/>
      <c r="GGH99" s="343"/>
      <c r="GGI99" s="343"/>
      <c r="GGJ99" s="343"/>
      <c r="GGK99" s="343"/>
      <c r="GGL99" s="343"/>
      <c r="GGM99" s="343"/>
      <c r="GGN99" s="343"/>
      <c r="GGO99" s="343"/>
      <c r="GGP99" s="343"/>
      <c r="GGQ99" s="343"/>
      <c r="GGR99" s="343"/>
      <c r="GGS99" s="343"/>
      <c r="GGT99" s="343"/>
      <c r="GGU99" s="343"/>
      <c r="GGV99" s="343"/>
      <c r="GGW99" s="343"/>
      <c r="GGX99" s="343"/>
      <c r="GGY99" s="343"/>
      <c r="GGZ99" s="343"/>
      <c r="GHA99" s="343"/>
      <c r="GHB99" s="343"/>
      <c r="GHC99" s="343"/>
      <c r="GHD99" s="343"/>
      <c r="GHE99" s="343"/>
      <c r="GHF99" s="343"/>
      <c r="GHG99" s="343"/>
      <c r="GHH99" s="343"/>
      <c r="GHI99" s="343"/>
      <c r="GHJ99" s="343"/>
      <c r="GHK99" s="343"/>
      <c r="GHL99" s="343"/>
      <c r="GHM99" s="343"/>
      <c r="GHN99" s="343"/>
      <c r="GHO99" s="343"/>
      <c r="GHP99" s="343"/>
      <c r="GHQ99" s="343"/>
      <c r="GHR99" s="343"/>
      <c r="GHS99" s="343"/>
      <c r="GHT99" s="343"/>
      <c r="GHU99" s="343"/>
      <c r="GHV99" s="343"/>
      <c r="GHW99" s="343"/>
      <c r="GHX99" s="343"/>
      <c r="GHY99" s="343"/>
      <c r="GHZ99" s="343"/>
      <c r="GIA99" s="343"/>
      <c r="GIB99" s="343"/>
      <c r="GIC99" s="343"/>
      <c r="GID99" s="343"/>
      <c r="GIE99" s="343"/>
      <c r="GIF99" s="343"/>
      <c r="GIG99" s="343"/>
      <c r="GIH99" s="343"/>
      <c r="GII99" s="343"/>
      <c r="GIJ99" s="343"/>
      <c r="GIK99" s="343"/>
      <c r="GIL99" s="343"/>
      <c r="GIM99" s="343"/>
      <c r="GIN99" s="343"/>
      <c r="GIO99" s="343"/>
      <c r="GIP99" s="343"/>
      <c r="GIQ99" s="343"/>
      <c r="GIR99" s="343"/>
      <c r="GIS99" s="343"/>
      <c r="GIT99" s="343"/>
      <c r="GIU99" s="343"/>
      <c r="GIV99" s="343"/>
      <c r="GIW99" s="343"/>
      <c r="GIX99" s="343"/>
      <c r="GIY99" s="343"/>
      <c r="GIZ99" s="343"/>
      <c r="GJA99" s="343"/>
      <c r="GJB99" s="343"/>
      <c r="GJC99" s="343"/>
      <c r="GJD99" s="343"/>
      <c r="GJE99" s="343"/>
      <c r="GJF99" s="343"/>
      <c r="GJG99" s="343"/>
      <c r="GJH99" s="343"/>
      <c r="GJI99" s="343"/>
      <c r="GJJ99" s="343"/>
      <c r="GJK99" s="343"/>
      <c r="GJL99" s="343"/>
      <c r="GJM99" s="343"/>
      <c r="GJN99" s="343"/>
      <c r="GJO99" s="343"/>
      <c r="GJP99" s="343"/>
      <c r="GJQ99" s="343"/>
      <c r="GJR99" s="343"/>
      <c r="GJS99" s="343"/>
      <c r="GJT99" s="343"/>
      <c r="GJU99" s="343"/>
      <c r="GJV99" s="343"/>
      <c r="GJW99" s="343"/>
      <c r="GJX99" s="343"/>
      <c r="GJY99" s="343"/>
      <c r="GJZ99" s="343"/>
      <c r="GKA99" s="343"/>
      <c r="GKB99" s="343"/>
      <c r="GKC99" s="343"/>
      <c r="GKD99" s="343"/>
      <c r="GKE99" s="343"/>
      <c r="GKF99" s="343"/>
      <c r="GKG99" s="343"/>
      <c r="GKH99" s="343"/>
      <c r="GKI99" s="343"/>
      <c r="GKJ99" s="343"/>
      <c r="GKK99" s="343"/>
      <c r="GKL99" s="343"/>
      <c r="GKM99" s="343"/>
      <c r="GKN99" s="343"/>
      <c r="GKO99" s="343"/>
      <c r="GKP99" s="343"/>
      <c r="GKQ99" s="343"/>
      <c r="GKR99" s="343"/>
      <c r="GKS99" s="343"/>
      <c r="GKT99" s="343"/>
      <c r="GKU99" s="343"/>
      <c r="GKV99" s="343"/>
      <c r="GKW99" s="343"/>
      <c r="GKX99" s="343"/>
      <c r="GKY99" s="343"/>
      <c r="GKZ99" s="343"/>
      <c r="GLA99" s="343"/>
      <c r="GLB99" s="343"/>
      <c r="GLC99" s="343"/>
      <c r="GLD99" s="343"/>
      <c r="GLE99" s="343"/>
      <c r="GLF99" s="343"/>
      <c r="GLG99" s="343"/>
      <c r="GLH99" s="343"/>
      <c r="GLI99" s="343"/>
      <c r="GLJ99" s="343"/>
      <c r="GLK99" s="343"/>
      <c r="GLL99" s="343"/>
      <c r="GLM99" s="343"/>
      <c r="GLN99" s="343"/>
      <c r="GLO99" s="343"/>
      <c r="GLP99" s="343"/>
      <c r="GLQ99" s="343"/>
      <c r="GLR99" s="343"/>
      <c r="GLS99" s="343"/>
      <c r="GLT99" s="343"/>
      <c r="GLU99" s="343"/>
      <c r="GLV99" s="343"/>
      <c r="GLW99" s="343"/>
      <c r="GLX99" s="343"/>
      <c r="GLY99" s="343"/>
      <c r="GLZ99" s="343"/>
      <c r="GMA99" s="343"/>
      <c r="GMB99" s="343"/>
      <c r="GMC99" s="343"/>
      <c r="GMD99" s="343"/>
      <c r="GME99" s="343"/>
      <c r="GMF99" s="343"/>
      <c r="GMG99" s="343"/>
      <c r="GMH99" s="343"/>
      <c r="GMI99" s="343"/>
      <c r="GMJ99" s="343"/>
      <c r="GMK99" s="343"/>
      <c r="GML99" s="343"/>
      <c r="GMM99" s="343"/>
      <c r="GMN99" s="343"/>
      <c r="GMO99" s="343"/>
      <c r="GMP99" s="343"/>
      <c r="GMQ99" s="343"/>
      <c r="GMR99" s="343"/>
      <c r="GMS99" s="343"/>
      <c r="GMT99" s="343"/>
      <c r="GMU99" s="343"/>
      <c r="GMV99" s="343"/>
      <c r="GMW99" s="343"/>
      <c r="GMX99" s="343"/>
      <c r="GMY99" s="343"/>
      <c r="GMZ99" s="343"/>
      <c r="GNA99" s="343"/>
      <c r="GNB99" s="343"/>
      <c r="GNC99" s="343"/>
      <c r="GND99" s="343"/>
      <c r="GNE99" s="343"/>
      <c r="GNF99" s="343"/>
      <c r="GNG99" s="343"/>
      <c r="GNH99" s="343"/>
      <c r="GNI99" s="343"/>
      <c r="GNJ99" s="343"/>
      <c r="GNK99" s="343"/>
      <c r="GNL99" s="343"/>
      <c r="GNM99" s="343"/>
      <c r="GNN99" s="343"/>
      <c r="GNO99" s="343"/>
      <c r="GNP99" s="343"/>
      <c r="GNQ99" s="343"/>
      <c r="GNR99" s="343"/>
      <c r="GNS99" s="343"/>
      <c r="GNT99" s="343"/>
      <c r="GNU99" s="343"/>
      <c r="GNV99" s="343"/>
      <c r="GNW99" s="343"/>
      <c r="GNX99" s="343"/>
      <c r="GNY99" s="343"/>
      <c r="GNZ99" s="343"/>
      <c r="GOA99" s="343"/>
      <c r="GOB99" s="343"/>
      <c r="GOC99" s="343"/>
      <c r="GOD99" s="343"/>
      <c r="GOE99" s="343"/>
      <c r="GOF99" s="343"/>
      <c r="GOG99" s="343"/>
      <c r="GOH99" s="343"/>
      <c r="GOI99" s="343"/>
      <c r="GOJ99" s="343"/>
      <c r="GOK99" s="343"/>
      <c r="GOL99" s="343"/>
      <c r="GOM99" s="343"/>
      <c r="GON99" s="343"/>
      <c r="GOO99" s="343"/>
      <c r="GOP99" s="343"/>
      <c r="GOQ99" s="343"/>
      <c r="GOR99" s="343"/>
      <c r="GOS99" s="343"/>
      <c r="GOT99" s="343"/>
      <c r="GOU99" s="343"/>
      <c r="GOV99" s="343"/>
      <c r="GOW99" s="343"/>
      <c r="GOX99" s="343"/>
      <c r="GOY99" s="343"/>
      <c r="GOZ99" s="343"/>
      <c r="GPA99" s="343"/>
      <c r="GPB99" s="343"/>
      <c r="GPC99" s="343"/>
      <c r="GPD99" s="343"/>
      <c r="GPE99" s="343"/>
      <c r="GPF99" s="343"/>
      <c r="GPG99" s="343"/>
      <c r="GPH99" s="343"/>
      <c r="GPI99" s="343"/>
      <c r="GPJ99" s="343"/>
      <c r="GPK99" s="343"/>
      <c r="GPL99" s="343"/>
      <c r="GPM99" s="343"/>
      <c r="GPN99" s="343"/>
      <c r="GPO99" s="343"/>
      <c r="GPP99" s="343"/>
      <c r="GPQ99" s="343"/>
      <c r="GPR99" s="343"/>
      <c r="GPS99" s="343"/>
      <c r="GPT99" s="343"/>
      <c r="GPU99" s="343"/>
      <c r="GPV99" s="343"/>
      <c r="GPW99" s="343"/>
      <c r="GPX99" s="343"/>
      <c r="GPY99" s="343"/>
      <c r="GPZ99" s="343"/>
      <c r="GQA99" s="343"/>
      <c r="GQB99" s="343"/>
      <c r="GQC99" s="343"/>
      <c r="GQD99" s="343"/>
      <c r="GQE99" s="343"/>
      <c r="GQF99" s="343"/>
      <c r="GQG99" s="343"/>
      <c r="GQH99" s="343"/>
      <c r="GQI99" s="343"/>
      <c r="GQJ99" s="343"/>
      <c r="GQK99" s="343"/>
      <c r="GQL99" s="343"/>
      <c r="GQM99" s="343"/>
      <c r="GQN99" s="343"/>
      <c r="GQO99" s="343"/>
      <c r="GQP99" s="343"/>
      <c r="GQQ99" s="343"/>
      <c r="GQR99" s="343"/>
      <c r="GQS99" s="343"/>
      <c r="GQT99" s="343"/>
      <c r="GQU99" s="343"/>
      <c r="GQV99" s="343"/>
      <c r="GQW99" s="343"/>
      <c r="GQX99" s="343"/>
      <c r="GQY99" s="343"/>
      <c r="GQZ99" s="343"/>
      <c r="GRA99" s="343"/>
      <c r="GRB99" s="343"/>
      <c r="GRC99" s="343"/>
      <c r="GRD99" s="343"/>
      <c r="GRE99" s="343"/>
      <c r="GRF99" s="343"/>
      <c r="GRG99" s="343"/>
      <c r="GRH99" s="343"/>
      <c r="GRI99" s="343"/>
      <c r="GRJ99" s="343"/>
      <c r="GRK99" s="343"/>
      <c r="GRL99" s="343"/>
      <c r="GRM99" s="343"/>
      <c r="GRN99" s="343"/>
      <c r="GRO99" s="343"/>
      <c r="GRP99" s="343"/>
      <c r="GRQ99" s="343"/>
      <c r="GRR99" s="343"/>
      <c r="GRS99" s="343"/>
      <c r="GRT99" s="343"/>
      <c r="GRU99" s="343"/>
      <c r="GRV99" s="343"/>
      <c r="GRW99" s="343"/>
      <c r="GRX99" s="343"/>
      <c r="GRY99" s="343"/>
      <c r="GRZ99" s="343"/>
      <c r="GSA99" s="343"/>
      <c r="GSB99" s="343"/>
      <c r="GSC99" s="343"/>
      <c r="GSD99" s="343"/>
      <c r="GSE99" s="343"/>
      <c r="GSF99" s="343"/>
      <c r="GSG99" s="343"/>
      <c r="GSH99" s="343"/>
      <c r="GSI99" s="343"/>
      <c r="GSJ99" s="343"/>
      <c r="GSK99" s="343"/>
      <c r="GSL99" s="343"/>
      <c r="GSM99" s="343"/>
      <c r="GSN99" s="343"/>
      <c r="GSO99" s="343"/>
      <c r="GSP99" s="343"/>
      <c r="GSQ99" s="343"/>
      <c r="GSR99" s="343"/>
      <c r="GSS99" s="343"/>
      <c r="GST99" s="343"/>
      <c r="GSU99" s="343"/>
      <c r="GSV99" s="343"/>
      <c r="GSW99" s="343"/>
      <c r="GSX99" s="343"/>
      <c r="GSY99" s="343"/>
      <c r="GSZ99" s="343"/>
      <c r="GTA99" s="343"/>
      <c r="GTB99" s="343"/>
      <c r="GTC99" s="343"/>
      <c r="GTD99" s="343"/>
      <c r="GTE99" s="343"/>
      <c r="GTF99" s="343"/>
      <c r="GTG99" s="343"/>
      <c r="GTH99" s="343"/>
      <c r="GTI99" s="343"/>
      <c r="GTJ99" s="343"/>
      <c r="GTK99" s="343"/>
      <c r="GTL99" s="343"/>
      <c r="GTM99" s="343"/>
      <c r="GTN99" s="343"/>
      <c r="GTO99" s="343"/>
      <c r="GTP99" s="343"/>
      <c r="GTQ99" s="343"/>
      <c r="GTR99" s="343"/>
      <c r="GTS99" s="343"/>
      <c r="GTT99" s="343"/>
      <c r="GTU99" s="343"/>
      <c r="GTV99" s="343"/>
      <c r="GTW99" s="343"/>
      <c r="GTX99" s="343"/>
      <c r="GTY99" s="343"/>
      <c r="GTZ99" s="343"/>
      <c r="GUA99" s="343"/>
      <c r="GUB99" s="343"/>
      <c r="GUC99" s="343"/>
      <c r="GUD99" s="343"/>
      <c r="GUE99" s="343"/>
      <c r="GUF99" s="343"/>
      <c r="GUG99" s="343"/>
      <c r="GUH99" s="343"/>
      <c r="GUI99" s="343"/>
      <c r="GUJ99" s="343"/>
      <c r="GUK99" s="343"/>
      <c r="GUL99" s="343"/>
      <c r="GUM99" s="343"/>
      <c r="GUN99" s="343"/>
      <c r="GUO99" s="343"/>
      <c r="GUP99" s="343"/>
      <c r="GUQ99" s="343"/>
      <c r="GUR99" s="343"/>
      <c r="GUS99" s="343"/>
      <c r="GUT99" s="343"/>
      <c r="GUU99" s="343"/>
      <c r="GUV99" s="343"/>
      <c r="GUW99" s="343"/>
      <c r="GUX99" s="343"/>
      <c r="GUY99" s="343"/>
      <c r="GUZ99" s="343"/>
      <c r="GVA99" s="343"/>
      <c r="GVB99" s="343"/>
      <c r="GVC99" s="343"/>
      <c r="GVD99" s="343"/>
      <c r="GVE99" s="343"/>
      <c r="GVF99" s="343"/>
      <c r="GVG99" s="343"/>
      <c r="GVH99" s="343"/>
      <c r="GVI99" s="343"/>
      <c r="GVJ99" s="343"/>
      <c r="GVK99" s="343"/>
      <c r="GVL99" s="343"/>
      <c r="GVM99" s="343"/>
      <c r="GVN99" s="343"/>
      <c r="GVO99" s="343"/>
      <c r="GVP99" s="343"/>
      <c r="GVQ99" s="343"/>
      <c r="GVR99" s="343"/>
      <c r="GVS99" s="343"/>
      <c r="GVT99" s="343"/>
      <c r="GVU99" s="343"/>
      <c r="GVV99" s="343"/>
      <c r="GVW99" s="343"/>
      <c r="GVX99" s="343"/>
      <c r="GVY99" s="343"/>
      <c r="GVZ99" s="343"/>
      <c r="GWA99" s="343"/>
      <c r="GWB99" s="343"/>
      <c r="GWC99" s="343"/>
      <c r="GWD99" s="343"/>
      <c r="GWE99" s="343"/>
      <c r="GWF99" s="343"/>
      <c r="GWG99" s="343"/>
      <c r="GWH99" s="343"/>
      <c r="GWI99" s="343"/>
      <c r="GWJ99" s="343"/>
      <c r="GWK99" s="343"/>
      <c r="GWL99" s="343"/>
      <c r="GWM99" s="343"/>
      <c r="GWN99" s="343"/>
      <c r="GWO99" s="343"/>
      <c r="GWP99" s="343"/>
      <c r="GWQ99" s="343"/>
      <c r="GWR99" s="343"/>
      <c r="GWS99" s="343"/>
      <c r="GWT99" s="343"/>
      <c r="GWU99" s="343"/>
      <c r="GWV99" s="343"/>
      <c r="GWW99" s="343"/>
      <c r="GWX99" s="343"/>
      <c r="GWY99" s="343"/>
      <c r="GWZ99" s="343"/>
      <c r="GXA99" s="343"/>
      <c r="GXB99" s="343"/>
      <c r="GXC99" s="343"/>
      <c r="GXD99" s="343"/>
      <c r="GXE99" s="343"/>
      <c r="GXF99" s="343"/>
      <c r="GXG99" s="343"/>
      <c r="GXH99" s="343"/>
      <c r="GXI99" s="343"/>
      <c r="GXJ99" s="343"/>
      <c r="GXK99" s="343"/>
      <c r="GXL99" s="343"/>
      <c r="GXM99" s="343"/>
      <c r="GXN99" s="343"/>
      <c r="GXO99" s="343"/>
      <c r="GXP99" s="343"/>
      <c r="GXQ99" s="343"/>
      <c r="GXR99" s="343"/>
      <c r="GXS99" s="343"/>
      <c r="GXT99" s="343"/>
      <c r="GXU99" s="343"/>
      <c r="GXV99" s="343"/>
      <c r="GXW99" s="343"/>
      <c r="GXX99" s="343"/>
      <c r="GXY99" s="343"/>
      <c r="GXZ99" s="343"/>
      <c r="GYA99" s="343"/>
      <c r="GYB99" s="343"/>
      <c r="GYC99" s="343"/>
      <c r="GYD99" s="343"/>
      <c r="GYE99" s="343"/>
      <c r="GYF99" s="343"/>
      <c r="GYG99" s="343"/>
      <c r="GYH99" s="343"/>
      <c r="GYI99" s="343"/>
      <c r="GYJ99" s="343"/>
      <c r="GYK99" s="343"/>
      <c r="GYL99" s="343"/>
      <c r="GYM99" s="343"/>
      <c r="GYN99" s="343"/>
      <c r="GYO99" s="343"/>
      <c r="GYP99" s="343"/>
      <c r="GYQ99" s="343"/>
      <c r="GYR99" s="343"/>
      <c r="GYS99" s="343"/>
      <c r="GYT99" s="343"/>
      <c r="GYU99" s="343"/>
      <c r="GYV99" s="343"/>
      <c r="GYW99" s="343"/>
      <c r="GYX99" s="343"/>
      <c r="GYY99" s="343"/>
      <c r="GYZ99" s="343"/>
      <c r="GZA99" s="343"/>
      <c r="GZB99" s="343"/>
      <c r="GZC99" s="343"/>
      <c r="GZD99" s="343"/>
      <c r="GZE99" s="343"/>
      <c r="GZF99" s="343"/>
      <c r="GZG99" s="343"/>
      <c r="GZH99" s="343"/>
      <c r="GZI99" s="343"/>
      <c r="GZJ99" s="343"/>
      <c r="GZK99" s="343"/>
      <c r="GZL99" s="343"/>
      <c r="GZM99" s="343"/>
      <c r="GZN99" s="343"/>
      <c r="GZO99" s="343"/>
      <c r="GZP99" s="343"/>
      <c r="GZQ99" s="343"/>
      <c r="GZR99" s="343"/>
      <c r="GZS99" s="343"/>
      <c r="GZT99" s="343"/>
      <c r="GZU99" s="343"/>
      <c r="GZV99" s="343"/>
      <c r="GZW99" s="343"/>
      <c r="GZX99" s="343"/>
      <c r="GZY99" s="343"/>
      <c r="GZZ99" s="343"/>
      <c r="HAA99" s="343"/>
      <c r="HAB99" s="343"/>
      <c r="HAC99" s="343"/>
      <c r="HAD99" s="343"/>
      <c r="HAE99" s="343"/>
      <c r="HAF99" s="343"/>
      <c r="HAG99" s="343"/>
      <c r="HAH99" s="343"/>
      <c r="HAI99" s="343"/>
      <c r="HAJ99" s="343"/>
      <c r="HAK99" s="343"/>
      <c r="HAL99" s="343"/>
      <c r="HAM99" s="343"/>
      <c r="HAN99" s="343"/>
      <c r="HAO99" s="343"/>
      <c r="HAP99" s="343"/>
      <c r="HAQ99" s="343"/>
      <c r="HAR99" s="343"/>
      <c r="HAS99" s="343"/>
      <c r="HAT99" s="343"/>
      <c r="HAU99" s="343"/>
      <c r="HAV99" s="343"/>
      <c r="HAW99" s="343"/>
      <c r="HAX99" s="343"/>
      <c r="HAY99" s="343"/>
      <c r="HAZ99" s="343"/>
      <c r="HBA99" s="343"/>
      <c r="HBB99" s="343"/>
      <c r="HBC99" s="343"/>
      <c r="HBD99" s="343"/>
      <c r="HBE99" s="343"/>
      <c r="HBF99" s="343"/>
      <c r="HBG99" s="343"/>
      <c r="HBH99" s="343"/>
      <c r="HBI99" s="343"/>
      <c r="HBJ99" s="343"/>
      <c r="HBK99" s="343"/>
      <c r="HBL99" s="343"/>
      <c r="HBM99" s="343"/>
      <c r="HBN99" s="343"/>
      <c r="HBO99" s="343"/>
      <c r="HBP99" s="343"/>
      <c r="HBQ99" s="343"/>
      <c r="HBR99" s="343"/>
      <c r="HBS99" s="343"/>
      <c r="HBT99" s="343"/>
      <c r="HBU99" s="343"/>
      <c r="HBV99" s="343"/>
      <c r="HBW99" s="343"/>
      <c r="HBX99" s="343"/>
      <c r="HBY99" s="343"/>
      <c r="HBZ99" s="343"/>
      <c r="HCA99" s="343"/>
      <c r="HCB99" s="343"/>
      <c r="HCC99" s="343"/>
      <c r="HCD99" s="343"/>
      <c r="HCE99" s="343"/>
      <c r="HCF99" s="343"/>
      <c r="HCG99" s="343"/>
      <c r="HCH99" s="343"/>
      <c r="HCI99" s="343"/>
      <c r="HCJ99" s="343"/>
      <c r="HCK99" s="343"/>
      <c r="HCL99" s="343"/>
      <c r="HCM99" s="343"/>
      <c r="HCN99" s="343"/>
      <c r="HCO99" s="343"/>
      <c r="HCP99" s="343"/>
      <c r="HCQ99" s="343"/>
      <c r="HCR99" s="343"/>
      <c r="HCS99" s="343"/>
      <c r="HCT99" s="343"/>
      <c r="HCU99" s="343"/>
      <c r="HCV99" s="343"/>
      <c r="HCW99" s="343"/>
      <c r="HCX99" s="343"/>
      <c r="HCY99" s="343"/>
      <c r="HCZ99" s="343"/>
      <c r="HDA99" s="343"/>
      <c r="HDB99" s="343"/>
      <c r="HDC99" s="343"/>
      <c r="HDD99" s="343"/>
      <c r="HDE99" s="343"/>
      <c r="HDF99" s="343"/>
      <c r="HDG99" s="343"/>
      <c r="HDH99" s="343"/>
      <c r="HDI99" s="343"/>
      <c r="HDJ99" s="343"/>
      <c r="HDK99" s="343"/>
      <c r="HDL99" s="343"/>
      <c r="HDM99" s="343"/>
      <c r="HDN99" s="343"/>
      <c r="HDO99" s="343"/>
      <c r="HDP99" s="343"/>
      <c r="HDQ99" s="343"/>
      <c r="HDR99" s="343"/>
      <c r="HDS99" s="343"/>
      <c r="HDT99" s="343"/>
      <c r="HDU99" s="343"/>
      <c r="HDV99" s="343"/>
      <c r="HDW99" s="343"/>
      <c r="HDX99" s="343"/>
      <c r="HDY99" s="343"/>
      <c r="HDZ99" s="343"/>
      <c r="HEA99" s="343"/>
      <c r="HEB99" s="343"/>
      <c r="HEC99" s="343"/>
      <c r="HED99" s="343"/>
      <c r="HEE99" s="343"/>
      <c r="HEF99" s="343"/>
      <c r="HEG99" s="343"/>
      <c r="HEH99" s="343"/>
      <c r="HEI99" s="343"/>
      <c r="HEJ99" s="343"/>
      <c r="HEK99" s="343"/>
      <c r="HEL99" s="343"/>
      <c r="HEM99" s="343"/>
      <c r="HEN99" s="343"/>
      <c r="HEO99" s="343"/>
      <c r="HEP99" s="343"/>
      <c r="HEQ99" s="343"/>
      <c r="HER99" s="343"/>
      <c r="HES99" s="343"/>
      <c r="HET99" s="343"/>
      <c r="HEU99" s="343"/>
      <c r="HEV99" s="343"/>
      <c r="HEW99" s="343"/>
      <c r="HEX99" s="343"/>
      <c r="HEY99" s="343"/>
      <c r="HEZ99" s="343"/>
      <c r="HFA99" s="343"/>
      <c r="HFB99" s="343"/>
      <c r="HFC99" s="343"/>
      <c r="HFD99" s="343"/>
      <c r="HFE99" s="343"/>
      <c r="HFF99" s="343"/>
      <c r="HFG99" s="343"/>
      <c r="HFH99" s="343"/>
      <c r="HFI99" s="343"/>
      <c r="HFJ99" s="343"/>
      <c r="HFK99" s="343"/>
      <c r="HFL99" s="343"/>
      <c r="HFM99" s="343"/>
      <c r="HFN99" s="343"/>
      <c r="HFO99" s="343"/>
      <c r="HFP99" s="343"/>
      <c r="HFQ99" s="343"/>
      <c r="HFR99" s="343"/>
      <c r="HFS99" s="343"/>
      <c r="HFT99" s="343"/>
      <c r="HFU99" s="343"/>
      <c r="HFV99" s="343"/>
      <c r="HFW99" s="343"/>
      <c r="HFX99" s="343"/>
      <c r="HFY99" s="343"/>
      <c r="HFZ99" s="343"/>
      <c r="HGA99" s="343"/>
      <c r="HGB99" s="343"/>
      <c r="HGC99" s="343"/>
      <c r="HGD99" s="343"/>
      <c r="HGE99" s="343"/>
      <c r="HGF99" s="343"/>
      <c r="HGG99" s="343"/>
      <c r="HGH99" s="343"/>
      <c r="HGI99" s="343"/>
      <c r="HGJ99" s="343"/>
      <c r="HGK99" s="343"/>
      <c r="HGL99" s="343"/>
      <c r="HGM99" s="343"/>
      <c r="HGN99" s="343"/>
      <c r="HGO99" s="343"/>
      <c r="HGP99" s="343"/>
      <c r="HGQ99" s="343"/>
      <c r="HGR99" s="343"/>
      <c r="HGS99" s="343"/>
      <c r="HGT99" s="343"/>
      <c r="HGU99" s="343"/>
      <c r="HGV99" s="343"/>
      <c r="HGW99" s="343"/>
      <c r="HGX99" s="343"/>
      <c r="HGY99" s="343"/>
      <c r="HGZ99" s="343"/>
      <c r="HHA99" s="343"/>
      <c r="HHB99" s="343"/>
      <c r="HHC99" s="343"/>
      <c r="HHD99" s="343"/>
      <c r="HHE99" s="343"/>
      <c r="HHF99" s="343"/>
      <c r="HHG99" s="343"/>
      <c r="HHH99" s="343"/>
      <c r="HHI99" s="343"/>
      <c r="HHJ99" s="343"/>
      <c r="HHK99" s="343"/>
      <c r="HHL99" s="343"/>
      <c r="HHM99" s="343"/>
      <c r="HHN99" s="343"/>
      <c r="HHO99" s="343"/>
      <c r="HHP99" s="343"/>
      <c r="HHQ99" s="343"/>
      <c r="HHR99" s="343"/>
      <c r="HHS99" s="343"/>
      <c r="HHT99" s="343"/>
      <c r="HHU99" s="343"/>
      <c r="HHV99" s="343"/>
      <c r="HHW99" s="343"/>
      <c r="HHX99" s="343"/>
      <c r="HHY99" s="343"/>
      <c r="HHZ99" s="343"/>
      <c r="HIA99" s="343"/>
      <c r="HIB99" s="343"/>
      <c r="HIC99" s="343"/>
      <c r="HID99" s="343"/>
      <c r="HIE99" s="343"/>
      <c r="HIF99" s="343"/>
      <c r="HIG99" s="343"/>
      <c r="HIH99" s="343"/>
      <c r="HII99" s="343"/>
      <c r="HIJ99" s="343"/>
      <c r="HIK99" s="343"/>
      <c r="HIL99" s="343"/>
      <c r="HIM99" s="343"/>
      <c r="HIN99" s="343"/>
      <c r="HIO99" s="343"/>
      <c r="HIP99" s="343"/>
      <c r="HIQ99" s="343"/>
      <c r="HIR99" s="343"/>
      <c r="HIS99" s="343"/>
      <c r="HIT99" s="343"/>
      <c r="HIU99" s="343"/>
      <c r="HIV99" s="343"/>
      <c r="HIW99" s="343"/>
      <c r="HIX99" s="343"/>
      <c r="HIY99" s="343"/>
      <c r="HIZ99" s="343"/>
      <c r="HJA99" s="343"/>
      <c r="HJB99" s="343"/>
      <c r="HJC99" s="343"/>
      <c r="HJD99" s="343"/>
      <c r="HJE99" s="343"/>
      <c r="HJF99" s="343"/>
      <c r="HJG99" s="343"/>
      <c r="HJH99" s="343"/>
      <c r="HJI99" s="343"/>
      <c r="HJJ99" s="343"/>
      <c r="HJK99" s="343"/>
      <c r="HJL99" s="343"/>
      <c r="HJM99" s="343"/>
      <c r="HJN99" s="343"/>
      <c r="HJO99" s="343"/>
      <c r="HJP99" s="343"/>
      <c r="HJQ99" s="343"/>
      <c r="HJR99" s="343"/>
      <c r="HJS99" s="343"/>
      <c r="HJT99" s="343"/>
      <c r="HJU99" s="343"/>
      <c r="HJV99" s="343"/>
      <c r="HJW99" s="343"/>
      <c r="HJX99" s="343"/>
      <c r="HJY99" s="343"/>
      <c r="HJZ99" s="343"/>
      <c r="HKA99" s="343"/>
      <c r="HKB99" s="343"/>
      <c r="HKC99" s="343"/>
      <c r="HKD99" s="343"/>
      <c r="HKE99" s="343"/>
      <c r="HKF99" s="343"/>
      <c r="HKG99" s="343"/>
      <c r="HKH99" s="343"/>
      <c r="HKI99" s="343"/>
      <c r="HKJ99" s="343"/>
      <c r="HKK99" s="343"/>
      <c r="HKL99" s="343"/>
      <c r="HKM99" s="343"/>
      <c r="HKN99" s="343"/>
      <c r="HKO99" s="343"/>
      <c r="HKP99" s="343"/>
      <c r="HKQ99" s="343"/>
      <c r="HKR99" s="343"/>
      <c r="HKS99" s="343"/>
      <c r="HKT99" s="343"/>
      <c r="HKU99" s="343"/>
      <c r="HKV99" s="343"/>
      <c r="HKW99" s="343"/>
      <c r="HKX99" s="343"/>
      <c r="HKY99" s="343"/>
      <c r="HKZ99" s="343"/>
      <c r="HLA99" s="343"/>
      <c r="HLB99" s="343"/>
      <c r="HLC99" s="343"/>
      <c r="HLD99" s="343"/>
      <c r="HLE99" s="343"/>
      <c r="HLF99" s="343"/>
      <c r="HLG99" s="343"/>
      <c r="HLH99" s="343"/>
      <c r="HLI99" s="343"/>
      <c r="HLJ99" s="343"/>
      <c r="HLK99" s="343"/>
      <c r="HLL99" s="343"/>
      <c r="HLM99" s="343"/>
      <c r="HLN99" s="343"/>
      <c r="HLO99" s="343"/>
      <c r="HLP99" s="343"/>
      <c r="HLQ99" s="343"/>
      <c r="HLR99" s="343"/>
      <c r="HLS99" s="343"/>
      <c r="HLT99" s="343"/>
      <c r="HLU99" s="343"/>
      <c r="HLV99" s="343"/>
      <c r="HLW99" s="343"/>
      <c r="HLX99" s="343"/>
      <c r="HLY99" s="343"/>
      <c r="HLZ99" s="343"/>
      <c r="HMA99" s="343"/>
      <c r="HMB99" s="343"/>
      <c r="HMC99" s="343"/>
      <c r="HMD99" s="343"/>
      <c r="HME99" s="343"/>
      <c r="HMF99" s="343"/>
      <c r="HMG99" s="343"/>
      <c r="HMH99" s="343"/>
      <c r="HMI99" s="343"/>
      <c r="HMJ99" s="343"/>
      <c r="HMK99" s="343"/>
      <c r="HML99" s="343"/>
      <c r="HMM99" s="343"/>
      <c r="HMN99" s="343"/>
      <c r="HMO99" s="343"/>
      <c r="HMP99" s="343"/>
      <c r="HMQ99" s="343"/>
      <c r="HMR99" s="343"/>
      <c r="HMS99" s="343"/>
      <c r="HMT99" s="343"/>
      <c r="HMU99" s="343"/>
      <c r="HMV99" s="343"/>
      <c r="HMW99" s="343"/>
      <c r="HMX99" s="343"/>
      <c r="HMY99" s="343"/>
      <c r="HMZ99" s="343"/>
      <c r="HNA99" s="343"/>
      <c r="HNB99" s="343"/>
      <c r="HNC99" s="343"/>
      <c r="HND99" s="343"/>
      <c r="HNE99" s="343"/>
      <c r="HNF99" s="343"/>
      <c r="HNG99" s="343"/>
      <c r="HNH99" s="343"/>
      <c r="HNI99" s="343"/>
      <c r="HNJ99" s="343"/>
      <c r="HNK99" s="343"/>
      <c r="HNL99" s="343"/>
      <c r="HNM99" s="343"/>
      <c r="HNN99" s="343"/>
      <c r="HNO99" s="343"/>
      <c r="HNP99" s="343"/>
      <c r="HNQ99" s="343"/>
      <c r="HNR99" s="343"/>
      <c r="HNS99" s="343"/>
      <c r="HNT99" s="343"/>
      <c r="HNU99" s="343"/>
      <c r="HNV99" s="343"/>
      <c r="HNW99" s="343"/>
      <c r="HNX99" s="343"/>
      <c r="HNY99" s="343"/>
      <c r="HNZ99" s="343"/>
      <c r="HOA99" s="343"/>
      <c r="HOB99" s="343"/>
      <c r="HOC99" s="343"/>
      <c r="HOD99" s="343"/>
      <c r="HOE99" s="343"/>
      <c r="HOF99" s="343"/>
      <c r="HOG99" s="343"/>
      <c r="HOH99" s="343"/>
      <c r="HOI99" s="343"/>
      <c r="HOJ99" s="343"/>
      <c r="HOK99" s="343"/>
      <c r="HOL99" s="343"/>
      <c r="HOM99" s="343"/>
      <c r="HON99" s="343"/>
      <c r="HOO99" s="343"/>
      <c r="HOP99" s="343"/>
      <c r="HOQ99" s="343"/>
      <c r="HOR99" s="343"/>
      <c r="HOS99" s="343"/>
      <c r="HOT99" s="343"/>
      <c r="HOU99" s="343"/>
      <c r="HOV99" s="343"/>
      <c r="HOW99" s="343"/>
      <c r="HOX99" s="343"/>
      <c r="HOY99" s="343"/>
      <c r="HOZ99" s="343"/>
      <c r="HPA99" s="343"/>
      <c r="HPB99" s="343"/>
      <c r="HPC99" s="343"/>
      <c r="HPD99" s="343"/>
      <c r="HPE99" s="343"/>
      <c r="HPF99" s="343"/>
      <c r="HPG99" s="343"/>
      <c r="HPH99" s="343"/>
      <c r="HPI99" s="343"/>
      <c r="HPJ99" s="343"/>
      <c r="HPK99" s="343"/>
      <c r="HPL99" s="343"/>
      <c r="HPM99" s="343"/>
      <c r="HPN99" s="343"/>
      <c r="HPO99" s="343"/>
      <c r="HPP99" s="343"/>
      <c r="HPQ99" s="343"/>
      <c r="HPR99" s="343"/>
      <c r="HPS99" s="343"/>
      <c r="HPT99" s="343"/>
      <c r="HPU99" s="343"/>
      <c r="HPV99" s="343"/>
      <c r="HPW99" s="343"/>
      <c r="HPX99" s="343"/>
      <c r="HPY99" s="343"/>
      <c r="HPZ99" s="343"/>
      <c r="HQA99" s="343"/>
      <c r="HQB99" s="343"/>
      <c r="HQC99" s="343"/>
      <c r="HQD99" s="343"/>
      <c r="HQE99" s="343"/>
      <c r="HQF99" s="343"/>
      <c r="HQG99" s="343"/>
      <c r="HQH99" s="343"/>
      <c r="HQI99" s="343"/>
      <c r="HQJ99" s="343"/>
      <c r="HQK99" s="343"/>
      <c r="HQL99" s="343"/>
      <c r="HQM99" s="343"/>
      <c r="HQN99" s="343"/>
      <c r="HQO99" s="343"/>
      <c r="HQP99" s="343"/>
      <c r="HQQ99" s="343"/>
      <c r="HQR99" s="343"/>
      <c r="HQS99" s="343"/>
      <c r="HQT99" s="343"/>
      <c r="HQU99" s="343"/>
      <c r="HQV99" s="343"/>
      <c r="HQW99" s="343"/>
      <c r="HQX99" s="343"/>
      <c r="HQY99" s="343"/>
      <c r="HQZ99" s="343"/>
      <c r="HRA99" s="343"/>
      <c r="HRB99" s="343"/>
      <c r="HRC99" s="343"/>
      <c r="HRD99" s="343"/>
      <c r="HRE99" s="343"/>
      <c r="HRF99" s="343"/>
      <c r="HRG99" s="343"/>
      <c r="HRH99" s="343"/>
      <c r="HRI99" s="343"/>
      <c r="HRJ99" s="343"/>
      <c r="HRK99" s="343"/>
      <c r="HRL99" s="343"/>
      <c r="HRM99" s="343"/>
      <c r="HRN99" s="343"/>
      <c r="HRO99" s="343"/>
      <c r="HRP99" s="343"/>
      <c r="HRQ99" s="343"/>
      <c r="HRR99" s="343"/>
      <c r="HRS99" s="343"/>
      <c r="HRT99" s="343"/>
      <c r="HRU99" s="343"/>
      <c r="HRV99" s="343"/>
      <c r="HRW99" s="343"/>
      <c r="HRX99" s="343"/>
      <c r="HRY99" s="343"/>
      <c r="HRZ99" s="343"/>
      <c r="HSA99" s="343"/>
      <c r="HSB99" s="343"/>
      <c r="HSC99" s="343"/>
      <c r="HSD99" s="343"/>
      <c r="HSE99" s="343"/>
      <c r="HSF99" s="343"/>
      <c r="HSG99" s="343"/>
      <c r="HSH99" s="343"/>
      <c r="HSI99" s="343"/>
      <c r="HSJ99" s="343"/>
      <c r="HSK99" s="343"/>
      <c r="HSL99" s="343"/>
      <c r="HSM99" s="343"/>
      <c r="HSN99" s="343"/>
      <c r="HSO99" s="343"/>
      <c r="HSP99" s="343"/>
      <c r="HSQ99" s="343"/>
      <c r="HSR99" s="343"/>
      <c r="HSS99" s="343"/>
      <c r="HST99" s="343"/>
      <c r="HSU99" s="343"/>
      <c r="HSV99" s="343"/>
      <c r="HSW99" s="343"/>
      <c r="HSX99" s="343"/>
      <c r="HSY99" s="343"/>
      <c r="HSZ99" s="343"/>
      <c r="HTA99" s="343"/>
      <c r="HTB99" s="343"/>
      <c r="HTC99" s="343"/>
      <c r="HTD99" s="343"/>
      <c r="HTE99" s="343"/>
      <c r="HTF99" s="343"/>
      <c r="HTG99" s="343"/>
      <c r="HTH99" s="343"/>
      <c r="HTI99" s="343"/>
      <c r="HTJ99" s="343"/>
      <c r="HTK99" s="343"/>
      <c r="HTL99" s="343"/>
      <c r="HTM99" s="343"/>
      <c r="HTN99" s="343"/>
      <c r="HTO99" s="343"/>
      <c r="HTP99" s="343"/>
      <c r="HTQ99" s="343"/>
      <c r="HTR99" s="343"/>
      <c r="HTS99" s="343"/>
      <c r="HTT99" s="343"/>
      <c r="HTU99" s="343"/>
      <c r="HTV99" s="343"/>
      <c r="HTW99" s="343"/>
      <c r="HTX99" s="343"/>
      <c r="HTY99" s="343"/>
      <c r="HTZ99" s="343"/>
      <c r="HUA99" s="343"/>
      <c r="HUB99" s="343"/>
      <c r="HUC99" s="343"/>
      <c r="HUD99" s="343"/>
      <c r="HUE99" s="343"/>
      <c r="HUF99" s="343"/>
      <c r="HUG99" s="343"/>
      <c r="HUH99" s="343"/>
      <c r="HUI99" s="343"/>
      <c r="HUJ99" s="343"/>
      <c r="HUK99" s="343"/>
      <c r="HUL99" s="343"/>
      <c r="HUM99" s="343"/>
      <c r="HUN99" s="343"/>
      <c r="HUO99" s="343"/>
      <c r="HUP99" s="343"/>
      <c r="HUQ99" s="343"/>
      <c r="HUR99" s="343"/>
      <c r="HUS99" s="343"/>
      <c r="HUT99" s="343"/>
      <c r="HUU99" s="343"/>
      <c r="HUV99" s="343"/>
      <c r="HUW99" s="343"/>
      <c r="HUX99" s="343"/>
      <c r="HUY99" s="343"/>
      <c r="HUZ99" s="343"/>
      <c r="HVA99" s="343"/>
      <c r="HVB99" s="343"/>
      <c r="HVC99" s="343"/>
      <c r="HVD99" s="343"/>
      <c r="HVE99" s="343"/>
      <c r="HVF99" s="343"/>
      <c r="HVG99" s="343"/>
      <c r="HVH99" s="343"/>
      <c r="HVI99" s="343"/>
      <c r="HVJ99" s="343"/>
      <c r="HVK99" s="343"/>
      <c r="HVL99" s="343"/>
      <c r="HVM99" s="343"/>
      <c r="HVN99" s="343"/>
      <c r="HVO99" s="343"/>
      <c r="HVP99" s="343"/>
      <c r="HVQ99" s="343"/>
      <c r="HVR99" s="343"/>
      <c r="HVS99" s="343"/>
      <c r="HVT99" s="343"/>
      <c r="HVU99" s="343"/>
      <c r="HVV99" s="343"/>
      <c r="HVW99" s="343"/>
      <c r="HVX99" s="343"/>
      <c r="HVY99" s="343"/>
      <c r="HVZ99" s="343"/>
      <c r="HWA99" s="343"/>
      <c r="HWB99" s="343"/>
      <c r="HWC99" s="343"/>
      <c r="HWD99" s="343"/>
      <c r="HWE99" s="343"/>
      <c r="HWF99" s="343"/>
      <c r="HWG99" s="343"/>
      <c r="HWH99" s="343"/>
      <c r="HWI99" s="343"/>
      <c r="HWJ99" s="343"/>
      <c r="HWK99" s="343"/>
      <c r="HWL99" s="343"/>
      <c r="HWM99" s="343"/>
      <c r="HWN99" s="343"/>
      <c r="HWO99" s="343"/>
      <c r="HWP99" s="343"/>
      <c r="HWQ99" s="343"/>
      <c r="HWR99" s="343"/>
      <c r="HWS99" s="343"/>
      <c r="HWT99" s="343"/>
      <c r="HWU99" s="343"/>
      <c r="HWV99" s="343"/>
      <c r="HWW99" s="343"/>
      <c r="HWX99" s="343"/>
      <c r="HWY99" s="343"/>
      <c r="HWZ99" s="343"/>
      <c r="HXA99" s="343"/>
      <c r="HXB99" s="343"/>
      <c r="HXC99" s="343"/>
      <c r="HXD99" s="343"/>
      <c r="HXE99" s="343"/>
      <c r="HXF99" s="343"/>
      <c r="HXG99" s="343"/>
      <c r="HXH99" s="343"/>
      <c r="HXI99" s="343"/>
      <c r="HXJ99" s="343"/>
      <c r="HXK99" s="343"/>
      <c r="HXL99" s="343"/>
      <c r="HXM99" s="343"/>
      <c r="HXN99" s="343"/>
      <c r="HXO99" s="343"/>
      <c r="HXP99" s="343"/>
      <c r="HXQ99" s="343"/>
      <c r="HXR99" s="343"/>
      <c r="HXS99" s="343"/>
      <c r="HXT99" s="343"/>
      <c r="HXU99" s="343"/>
      <c r="HXV99" s="343"/>
      <c r="HXW99" s="343"/>
      <c r="HXX99" s="343"/>
      <c r="HXY99" s="343"/>
      <c r="HXZ99" s="343"/>
      <c r="HYA99" s="343"/>
      <c r="HYB99" s="343"/>
      <c r="HYC99" s="343"/>
      <c r="HYD99" s="343"/>
      <c r="HYE99" s="343"/>
      <c r="HYF99" s="343"/>
      <c r="HYG99" s="343"/>
      <c r="HYH99" s="343"/>
      <c r="HYI99" s="343"/>
      <c r="HYJ99" s="343"/>
      <c r="HYK99" s="343"/>
      <c r="HYL99" s="343"/>
      <c r="HYM99" s="343"/>
      <c r="HYN99" s="343"/>
      <c r="HYO99" s="343"/>
      <c r="HYP99" s="343"/>
      <c r="HYQ99" s="343"/>
      <c r="HYR99" s="343"/>
      <c r="HYS99" s="343"/>
      <c r="HYT99" s="343"/>
      <c r="HYU99" s="343"/>
      <c r="HYV99" s="343"/>
      <c r="HYW99" s="343"/>
      <c r="HYX99" s="343"/>
      <c r="HYY99" s="343"/>
      <c r="HYZ99" s="343"/>
      <c r="HZA99" s="343"/>
      <c r="HZB99" s="343"/>
      <c r="HZC99" s="343"/>
      <c r="HZD99" s="343"/>
      <c r="HZE99" s="343"/>
      <c r="HZF99" s="343"/>
      <c r="HZG99" s="343"/>
      <c r="HZH99" s="343"/>
      <c r="HZI99" s="343"/>
      <c r="HZJ99" s="343"/>
      <c r="HZK99" s="343"/>
      <c r="HZL99" s="343"/>
      <c r="HZM99" s="343"/>
      <c r="HZN99" s="343"/>
      <c r="HZO99" s="343"/>
      <c r="HZP99" s="343"/>
      <c r="HZQ99" s="343"/>
      <c r="HZR99" s="343"/>
      <c r="HZS99" s="343"/>
      <c r="HZT99" s="343"/>
      <c r="HZU99" s="343"/>
      <c r="HZV99" s="343"/>
      <c r="HZW99" s="343"/>
      <c r="HZX99" s="343"/>
      <c r="HZY99" s="343"/>
      <c r="HZZ99" s="343"/>
      <c r="IAA99" s="343"/>
      <c r="IAB99" s="343"/>
      <c r="IAC99" s="343"/>
      <c r="IAD99" s="343"/>
      <c r="IAE99" s="343"/>
      <c r="IAF99" s="343"/>
      <c r="IAG99" s="343"/>
      <c r="IAH99" s="343"/>
      <c r="IAI99" s="343"/>
      <c r="IAJ99" s="343"/>
      <c r="IAK99" s="343"/>
      <c r="IAL99" s="343"/>
      <c r="IAM99" s="343"/>
      <c r="IAN99" s="343"/>
      <c r="IAO99" s="343"/>
      <c r="IAP99" s="343"/>
      <c r="IAQ99" s="343"/>
      <c r="IAR99" s="343"/>
      <c r="IAS99" s="343"/>
      <c r="IAT99" s="343"/>
      <c r="IAU99" s="343"/>
      <c r="IAV99" s="343"/>
      <c r="IAW99" s="343"/>
      <c r="IAX99" s="343"/>
      <c r="IAY99" s="343"/>
      <c r="IAZ99" s="343"/>
      <c r="IBA99" s="343"/>
      <c r="IBB99" s="343"/>
      <c r="IBC99" s="343"/>
      <c r="IBD99" s="343"/>
      <c r="IBE99" s="343"/>
      <c r="IBF99" s="343"/>
      <c r="IBG99" s="343"/>
      <c r="IBH99" s="343"/>
      <c r="IBI99" s="343"/>
      <c r="IBJ99" s="343"/>
      <c r="IBK99" s="343"/>
      <c r="IBL99" s="343"/>
      <c r="IBM99" s="343"/>
      <c r="IBN99" s="343"/>
      <c r="IBO99" s="343"/>
      <c r="IBP99" s="343"/>
      <c r="IBQ99" s="343"/>
      <c r="IBR99" s="343"/>
      <c r="IBS99" s="343"/>
      <c r="IBT99" s="343"/>
      <c r="IBU99" s="343"/>
      <c r="IBV99" s="343"/>
      <c r="IBW99" s="343"/>
      <c r="IBX99" s="343"/>
      <c r="IBY99" s="343"/>
      <c r="IBZ99" s="343"/>
      <c r="ICA99" s="343"/>
      <c r="ICB99" s="343"/>
      <c r="ICC99" s="343"/>
      <c r="ICD99" s="343"/>
      <c r="ICE99" s="343"/>
      <c r="ICF99" s="343"/>
      <c r="ICG99" s="343"/>
      <c r="ICH99" s="343"/>
      <c r="ICI99" s="343"/>
      <c r="ICJ99" s="343"/>
      <c r="ICK99" s="343"/>
      <c r="ICL99" s="343"/>
      <c r="ICM99" s="343"/>
      <c r="ICN99" s="343"/>
      <c r="ICO99" s="343"/>
      <c r="ICP99" s="343"/>
      <c r="ICQ99" s="343"/>
      <c r="ICR99" s="343"/>
      <c r="ICS99" s="343"/>
      <c r="ICT99" s="343"/>
      <c r="ICU99" s="343"/>
      <c r="ICV99" s="343"/>
      <c r="ICW99" s="343"/>
      <c r="ICX99" s="343"/>
      <c r="ICY99" s="343"/>
      <c r="ICZ99" s="343"/>
      <c r="IDA99" s="343"/>
      <c r="IDB99" s="343"/>
      <c r="IDC99" s="343"/>
      <c r="IDD99" s="343"/>
      <c r="IDE99" s="343"/>
      <c r="IDF99" s="343"/>
      <c r="IDG99" s="343"/>
      <c r="IDH99" s="343"/>
      <c r="IDI99" s="343"/>
      <c r="IDJ99" s="343"/>
      <c r="IDK99" s="343"/>
      <c r="IDL99" s="343"/>
      <c r="IDM99" s="343"/>
      <c r="IDN99" s="343"/>
      <c r="IDO99" s="343"/>
      <c r="IDP99" s="343"/>
      <c r="IDQ99" s="343"/>
      <c r="IDR99" s="343"/>
      <c r="IDS99" s="343"/>
      <c r="IDT99" s="343"/>
      <c r="IDU99" s="343"/>
      <c r="IDV99" s="343"/>
      <c r="IDW99" s="343"/>
      <c r="IDX99" s="343"/>
      <c r="IDY99" s="343"/>
      <c r="IDZ99" s="343"/>
      <c r="IEA99" s="343"/>
      <c r="IEB99" s="343"/>
      <c r="IEC99" s="343"/>
      <c r="IED99" s="343"/>
      <c r="IEE99" s="343"/>
      <c r="IEF99" s="343"/>
      <c r="IEG99" s="343"/>
      <c r="IEH99" s="343"/>
      <c r="IEI99" s="343"/>
      <c r="IEJ99" s="343"/>
      <c r="IEK99" s="343"/>
      <c r="IEL99" s="343"/>
      <c r="IEM99" s="343"/>
      <c r="IEN99" s="343"/>
      <c r="IEO99" s="343"/>
      <c r="IEP99" s="343"/>
      <c r="IEQ99" s="343"/>
      <c r="IER99" s="343"/>
      <c r="IES99" s="343"/>
      <c r="IET99" s="343"/>
      <c r="IEU99" s="343"/>
      <c r="IEV99" s="343"/>
      <c r="IEW99" s="343"/>
      <c r="IEX99" s="343"/>
      <c r="IEY99" s="343"/>
      <c r="IEZ99" s="343"/>
      <c r="IFA99" s="343"/>
      <c r="IFB99" s="343"/>
      <c r="IFC99" s="343"/>
      <c r="IFD99" s="343"/>
      <c r="IFE99" s="343"/>
      <c r="IFF99" s="343"/>
      <c r="IFG99" s="343"/>
      <c r="IFH99" s="343"/>
      <c r="IFI99" s="343"/>
      <c r="IFJ99" s="343"/>
      <c r="IFK99" s="343"/>
      <c r="IFL99" s="343"/>
      <c r="IFM99" s="343"/>
      <c r="IFN99" s="343"/>
      <c r="IFO99" s="343"/>
      <c r="IFP99" s="343"/>
      <c r="IFQ99" s="343"/>
      <c r="IFR99" s="343"/>
      <c r="IFS99" s="343"/>
      <c r="IFT99" s="343"/>
      <c r="IFU99" s="343"/>
      <c r="IFV99" s="343"/>
      <c r="IFW99" s="343"/>
      <c r="IFX99" s="343"/>
      <c r="IFY99" s="343"/>
      <c r="IFZ99" s="343"/>
      <c r="IGA99" s="343"/>
      <c r="IGB99" s="343"/>
      <c r="IGC99" s="343"/>
      <c r="IGD99" s="343"/>
      <c r="IGE99" s="343"/>
      <c r="IGF99" s="343"/>
      <c r="IGG99" s="343"/>
      <c r="IGH99" s="343"/>
      <c r="IGI99" s="343"/>
      <c r="IGJ99" s="343"/>
      <c r="IGK99" s="343"/>
      <c r="IGL99" s="343"/>
      <c r="IGM99" s="343"/>
      <c r="IGN99" s="343"/>
      <c r="IGO99" s="343"/>
      <c r="IGP99" s="343"/>
      <c r="IGQ99" s="343"/>
      <c r="IGR99" s="343"/>
      <c r="IGS99" s="343"/>
      <c r="IGT99" s="343"/>
      <c r="IGU99" s="343"/>
      <c r="IGV99" s="343"/>
      <c r="IGW99" s="343"/>
      <c r="IGX99" s="343"/>
      <c r="IGY99" s="343"/>
      <c r="IGZ99" s="343"/>
      <c r="IHA99" s="343"/>
      <c r="IHB99" s="343"/>
      <c r="IHC99" s="343"/>
      <c r="IHD99" s="343"/>
      <c r="IHE99" s="343"/>
      <c r="IHF99" s="343"/>
      <c r="IHG99" s="343"/>
      <c r="IHH99" s="343"/>
      <c r="IHI99" s="343"/>
      <c r="IHJ99" s="343"/>
      <c r="IHK99" s="343"/>
      <c r="IHL99" s="343"/>
      <c r="IHM99" s="343"/>
      <c r="IHN99" s="343"/>
      <c r="IHO99" s="343"/>
      <c r="IHP99" s="343"/>
      <c r="IHQ99" s="343"/>
      <c r="IHR99" s="343"/>
      <c r="IHS99" s="343"/>
      <c r="IHT99" s="343"/>
      <c r="IHU99" s="343"/>
      <c r="IHV99" s="343"/>
      <c r="IHW99" s="343"/>
      <c r="IHX99" s="343"/>
      <c r="IHY99" s="343"/>
      <c r="IHZ99" s="343"/>
      <c r="IIA99" s="343"/>
      <c r="IIB99" s="343"/>
      <c r="IIC99" s="343"/>
      <c r="IID99" s="343"/>
      <c r="IIE99" s="343"/>
      <c r="IIF99" s="343"/>
      <c r="IIG99" s="343"/>
      <c r="IIH99" s="343"/>
      <c r="III99" s="343"/>
      <c r="IIJ99" s="343"/>
      <c r="IIK99" s="343"/>
      <c r="IIL99" s="343"/>
      <c r="IIM99" s="343"/>
      <c r="IIN99" s="343"/>
      <c r="IIO99" s="343"/>
      <c r="IIP99" s="343"/>
      <c r="IIQ99" s="343"/>
      <c r="IIR99" s="343"/>
      <c r="IIS99" s="343"/>
      <c r="IIT99" s="343"/>
      <c r="IIU99" s="343"/>
      <c r="IIV99" s="343"/>
      <c r="IIW99" s="343"/>
      <c r="IIX99" s="343"/>
      <c r="IIY99" s="343"/>
      <c r="IIZ99" s="343"/>
      <c r="IJA99" s="343"/>
      <c r="IJB99" s="343"/>
      <c r="IJC99" s="343"/>
      <c r="IJD99" s="343"/>
      <c r="IJE99" s="343"/>
      <c r="IJF99" s="343"/>
      <c r="IJG99" s="343"/>
      <c r="IJH99" s="343"/>
      <c r="IJI99" s="343"/>
      <c r="IJJ99" s="343"/>
      <c r="IJK99" s="343"/>
      <c r="IJL99" s="343"/>
      <c r="IJM99" s="343"/>
      <c r="IJN99" s="343"/>
      <c r="IJO99" s="343"/>
      <c r="IJP99" s="343"/>
      <c r="IJQ99" s="343"/>
      <c r="IJR99" s="343"/>
      <c r="IJS99" s="343"/>
      <c r="IJT99" s="343"/>
      <c r="IJU99" s="343"/>
      <c r="IJV99" s="343"/>
      <c r="IJW99" s="343"/>
      <c r="IJX99" s="343"/>
      <c r="IJY99" s="343"/>
      <c r="IJZ99" s="343"/>
      <c r="IKA99" s="343"/>
      <c r="IKB99" s="343"/>
      <c r="IKC99" s="343"/>
      <c r="IKD99" s="343"/>
      <c r="IKE99" s="343"/>
      <c r="IKF99" s="343"/>
      <c r="IKG99" s="343"/>
      <c r="IKH99" s="343"/>
      <c r="IKI99" s="343"/>
      <c r="IKJ99" s="343"/>
      <c r="IKK99" s="343"/>
      <c r="IKL99" s="343"/>
      <c r="IKM99" s="343"/>
      <c r="IKN99" s="343"/>
      <c r="IKO99" s="343"/>
      <c r="IKP99" s="343"/>
      <c r="IKQ99" s="343"/>
      <c r="IKR99" s="343"/>
      <c r="IKS99" s="343"/>
      <c r="IKT99" s="343"/>
      <c r="IKU99" s="343"/>
      <c r="IKV99" s="343"/>
      <c r="IKW99" s="343"/>
      <c r="IKX99" s="343"/>
      <c r="IKY99" s="343"/>
      <c r="IKZ99" s="343"/>
      <c r="ILA99" s="343"/>
      <c r="ILB99" s="343"/>
      <c r="ILC99" s="343"/>
      <c r="ILD99" s="343"/>
      <c r="ILE99" s="343"/>
      <c r="ILF99" s="343"/>
      <c r="ILG99" s="343"/>
      <c r="ILH99" s="343"/>
      <c r="ILI99" s="343"/>
      <c r="ILJ99" s="343"/>
      <c r="ILK99" s="343"/>
      <c r="ILL99" s="343"/>
      <c r="ILM99" s="343"/>
      <c r="ILN99" s="343"/>
      <c r="ILO99" s="343"/>
      <c r="ILP99" s="343"/>
      <c r="ILQ99" s="343"/>
      <c r="ILR99" s="343"/>
      <c r="ILS99" s="343"/>
      <c r="ILT99" s="343"/>
      <c r="ILU99" s="343"/>
      <c r="ILV99" s="343"/>
      <c r="ILW99" s="343"/>
      <c r="ILX99" s="343"/>
      <c r="ILY99" s="343"/>
      <c r="ILZ99" s="343"/>
      <c r="IMA99" s="343"/>
      <c r="IMB99" s="343"/>
      <c r="IMC99" s="343"/>
      <c r="IMD99" s="343"/>
      <c r="IME99" s="343"/>
      <c r="IMF99" s="343"/>
      <c r="IMG99" s="343"/>
      <c r="IMH99" s="343"/>
      <c r="IMI99" s="343"/>
      <c r="IMJ99" s="343"/>
      <c r="IMK99" s="343"/>
      <c r="IML99" s="343"/>
      <c r="IMM99" s="343"/>
      <c r="IMN99" s="343"/>
      <c r="IMO99" s="343"/>
      <c r="IMP99" s="343"/>
      <c r="IMQ99" s="343"/>
      <c r="IMR99" s="343"/>
      <c r="IMS99" s="343"/>
      <c r="IMT99" s="343"/>
      <c r="IMU99" s="343"/>
      <c r="IMV99" s="343"/>
      <c r="IMW99" s="343"/>
      <c r="IMX99" s="343"/>
      <c r="IMY99" s="343"/>
      <c r="IMZ99" s="343"/>
      <c r="INA99" s="343"/>
      <c r="INB99" s="343"/>
      <c r="INC99" s="343"/>
      <c r="IND99" s="343"/>
      <c r="INE99" s="343"/>
      <c r="INF99" s="343"/>
      <c r="ING99" s="343"/>
      <c r="INH99" s="343"/>
      <c r="INI99" s="343"/>
      <c r="INJ99" s="343"/>
      <c r="INK99" s="343"/>
      <c r="INL99" s="343"/>
      <c r="INM99" s="343"/>
      <c r="INN99" s="343"/>
      <c r="INO99" s="343"/>
      <c r="INP99" s="343"/>
      <c r="INQ99" s="343"/>
      <c r="INR99" s="343"/>
      <c r="INS99" s="343"/>
      <c r="INT99" s="343"/>
      <c r="INU99" s="343"/>
      <c r="INV99" s="343"/>
      <c r="INW99" s="343"/>
      <c r="INX99" s="343"/>
      <c r="INY99" s="343"/>
      <c r="INZ99" s="343"/>
      <c r="IOA99" s="343"/>
      <c r="IOB99" s="343"/>
      <c r="IOC99" s="343"/>
      <c r="IOD99" s="343"/>
      <c r="IOE99" s="343"/>
      <c r="IOF99" s="343"/>
      <c r="IOG99" s="343"/>
      <c r="IOH99" s="343"/>
      <c r="IOI99" s="343"/>
      <c r="IOJ99" s="343"/>
      <c r="IOK99" s="343"/>
      <c r="IOL99" s="343"/>
      <c r="IOM99" s="343"/>
      <c r="ION99" s="343"/>
      <c r="IOO99" s="343"/>
      <c r="IOP99" s="343"/>
      <c r="IOQ99" s="343"/>
      <c r="IOR99" s="343"/>
      <c r="IOS99" s="343"/>
      <c r="IOT99" s="343"/>
      <c r="IOU99" s="343"/>
      <c r="IOV99" s="343"/>
      <c r="IOW99" s="343"/>
      <c r="IOX99" s="343"/>
      <c r="IOY99" s="343"/>
      <c r="IOZ99" s="343"/>
      <c r="IPA99" s="343"/>
      <c r="IPB99" s="343"/>
      <c r="IPC99" s="343"/>
      <c r="IPD99" s="343"/>
      <c r="IPE99" s="343"/>
      <c r="IPF99" s="343"/>
      <c r="IPG99" s="343"/>
      <c r="IPH99" s="343"/>
      <c r="IPI99" s="343"/>
      <c r="IPJ99" s="343"/>
      <c r="IPK99" s="343"/>
      <c r="IPL99" s="343"/>
      <c r="IPM99" s="343"/>
      <c r="IPN99" s="343"/>
      <c r="IPO99" s="343"/>
      <c r="IPP99" s="343"/>
      <c r="IPQ99" s="343"/>
      <c r="IPR99" s="343"/>
      <c r="IPS99" s="343"/>
      <c r="IPT99" s="343"/>
      <c r="IPU99" s="343"/>
      <c r="IPV99" s="343"/>
      <c r="IPW99" s="343"/>
      <c r="IPX99" s="343"/>
      <c r="IPY99" s="343"/>
      <c r="IPZ99" s="343"/>
      <c r="IQA99" s="343"/>
      <c r="IQB99" s="343"/>
      <c r="IQC99" s="343"/>
      <c r="IQD99" s="343"/>
      <c r="IQE99" s="343"/>
      <c r="IQF99" s="343"/>
      <c r="IQG99" s="343"/>
      <c r="IQH99" s="343"/>
      <c r="IQI99" s="343"/>
      <c r="IQJ99" s="343"/>
      <c r="IQK99" s="343"/>
      <c r="IQL99" s="343"/>
      <c r="IQM99" s="343"/>
      <c r="IQN99" s="343"/>
      <c r="IQO99" s="343"/>
      <c r="IQP99" s="343"/>
      <c r="IQQ99" s="343"/>
      <c r="IQR99" s="343"/>
      <c r="IQS99" s="343"/>
      <c r="IQT99" s="343"/>
      <c r="IQU99" s="343"/>
      <c r="IQV99" s="343"/>
      <c r="IQW99" s="343"/>
      <c r="IQX99" s="343"/>
      <c r="IQY99" s="343"/>
      <c r="IQZ99" s="343"/>
      <c r="IRA99" s="343"/>
      <c r="IRB99" s="343"/>
      <c r="IRC99" s="343"/>
      <c r="IRD99" s="343"/>
      <c r="IRE99" s="343"/>
      <c r="IRF99" s="343"/>
      <c r="IRG99" s="343"/>
      <c r="IRH99" s="343"/>
      <c r="IRI99" s="343"/>
      <c r="IRJ99" s="343"/>
      <c r="IRK99" s="343"/>
      <c r="IRL99" s="343"/>
      <c r="IRM99" s="343"/>
      <c r="IRN99" s="343"/>
      <c r="IRO99" s="343"/>
      <c r="IRP99" s="343"/>
      <c r="IRQ99" s="343"/>
      <c r="IRR99" s="343"/>
      <c r="IRS99" s="343"/>
      <c r="IRT99" s="343"/>
      <c r="IRU99" s="343"/>
      <c r="IRV99" s="343"/>
      <c r="IRW99" s="343"/>
      <c r="IRX99" s="343"/>
      <c r="IRY99" s="343"/>
      <c r="IRZ99" s="343"/>
      <c r="ISA99" s="343"/>
      <c r="ISB99" s="343"/>
      <c r="ISC99" s="343"/>
      <c r="ISD99" s="343"/>
      <c r="ISE99" s="343"/>
      <c r="ISF99" s="343"/>
      <c r="ISG99" s="343"/>
      <c r="ISH99" s="343"/>
      <c r="ISI99" s="343"/>
      <c r="ISJ99" s="343"/>
      <c r="ISK99" s="343"/>
      <c r="ISL99" s="343"/>
      <c r="ISM99" s="343"/>
      <c r="ISN99" s="343"/>
      <c r="ISO99" s="343"/>
      <c r="ISP99" s="343"/>
      <c r="ISQ99" s="343"/>
      <c r="ISR99" s="343"/>
      <c r="ISS99" s="343"/>
      <c r="IST99" s="343"/>
      <c r="ISU99" s="343"/>
      <c r="ISV99" s="343"/>
      <c r="ISW99" s="343"/>
      <c r="ISX99" s="343"/>
      <c r="ISY99" s="343"/>
      <c r="ISZ99" s="343"/>
      <c r="ITA99" s="343"/>
      <c r="ITB99" s="343"/>
      <c r="ITC99" s="343"/>
      <c r="ITD99" s="343"/>
      <c r="ITE99" s="343"/>
      <c r="ITF99" s="343"/>
      <c r="ITG99" s="343"/>
      <c r="ITH99" s="343"/>
      <c r="ITI99" s="343"/>
      <c r="ITJ99" s="343"/>
      <c r="ITK99" s="343"/>
      <c r="ITL99" s="343"/>
      <c r="ITM99" s="343"/>
      <c r="ITN99" s="343"/>
      <c r="ITO99" s="343"/>
      <c r="ITP99" s="343"/>
      <c r="ITQ99" s="343"/>
      <c r="ITR99" s="343"/>
      <c r="ITS99" s="343"/>
      <c r="ITT99" s="343"/>
      <c r="ITU99" s="343"/>
      <c r="ITV99" s="343"/>
      <c r="ITW99" s="343"/>
      <c r="ITX99" s="343"/>
      <c r="ITY99" s="343"/>
      <c r="ITZ99" s="343"/>
      <c r="IUA99" s="343"/>
      <c r="IUB99" s="343"/>
      <c r="IUC99" s="343"/>
      <c r="IUD99" s="343"/>
      <c r="IUE99" s="343"/>
      <c r="IUF99" s="343"/>
      <c r="IUG99" s="343"/>
      <c r="IUH99" s="343"/>
      <c r="IUI99" s="343"/>
      <c r="IUJ99" s="343"/>
      <c r="IUK99" s="343"/>
      <c r="IUL99" s="343"/>
      <c r="IUM99" s="343"/>
      <c r="IUN99" s="343"/>
      <c r="IUO99" s="343"/>
      <c r="IUP99" s="343"/>
      <c r="IUQ99" s="343"/>
      <c r="IUR99" s="343"/>
      <c r="IUS99" s="343"/>
      <c r="IUT99" s="343"/>
      <c r="IUU99" s="343"/>
      <c r="IUV99" s="343"/>
      <c r="IUW99" s="343"/>
      <c r="IUX99" s="343"/>
      <c r="IUY99" s="343"/>
      <c r="IUZ99" s="343"/>
      <c r="IVA99" s="343"/>
      <c r="IVB99" s="343"/>
      <c r="IVC99" s="343"/>
      <c r="IVD99" s="343"/>
      <c r="IVE99" s="343"/>
      <c r="IVF99" s="343"/>
      <c r="IVG99" s="343"/>
      <c r="IVH99" s="343"/>
      <c r="IVI99" s="343"/>
      <c r="IVJ99" s="343"/>
      <c r="IVK99" s="343"/>
      <c r="IVL99" s="343"/>
      <c r="IVM99" s="343"/>
      <c r="IVN99" s="343"/>
      <c r="IVO99" s="343"/>
      <c r="IVP99" s="343"/>
      <c r="IVQ99" s="343"/>
      <c r="IVR99" s="343"/>
      <c r="IVS99" s="343"/>
      <c r="IVT99" s="343"/>
      <c r="IVU99" s="343"/>
      <c r="IVV99" s="343"/>
      <c r="IVW99" s="343"/>
      <c r="IVX99" s="343"/>
      <c r="IVY99" s="343"/>
      <c r="IVZ99" s="343"/>
      <c r="IWA99" s="343"/>
      <c r="IWB99" s="343"/>
      <c r="IWC99" s="343"/>
      <c r="IWD99" s="343"/>
      <c r="IWE99" s="343"/>
      <c r="IWF99" s="343"/>
      <c r="IWG99" s="343"/>
      <c r="IWH99" s="343"/>
      <c r="IWI99" s="343"/>
      <c r="IWJ99" s="343"/>
      <c r="IWK99" s="343"/>
      <c r="IWL99" s="343"/>
      <c r="IWM99" s="343"/>
      <c r="IWN99" s="343"/>
      <c r="IWO99" s="343"/>
      <c r="IWP99" s="343"/>
      <c r="IWQ99" s="343"/>
      <c r="IWR99" s="343"/>
      <c r="IWS99" s="343"/>
      <c r="IWT99" s="343"/>
      <c r="IWU99" s="343"/>
      <c r="IWV99" s="343"/>
      <c r="IWW99" s="343"/>
      <c r="IWX99" s="343"/>
      <c r="IWY99" s="343"/>
      <c r="IWZ99" s="343"/>
      <c r="IXA99" s="343"/>
      <c r="IXB99" s="343"/>
      <c r="IXC99" s="343"/>
      <c r="IXD99" s="343"/>
      <c r="IXE99" s="343"/>
      <c r="IXF99" s="343"/>
      <c r="IXG99" s="343"/>
      <c r="IXH99" s="343"/>
      <c r="IXI99" s="343"/>
      <c r="IXJ99" s="343"/>
      <c r="IXK99" s="343"/>
      <c r="IXL99" s="343"/>
      <c r="IXM99" s="343"/>
      <c r="IXN99" s="343"/>
      <c r="IXO99" s="343"/>
      <c r="IXP99" s="343"/>
      <c r="IXQ99" s="343"/>
      <c r="IXR99" s="343"/>
      <c r="IXS99" s="343"/>
      <c r="IXT99" s="343"/>
      <c r="IXU99" s="343"/>
      <c r="IXV99" s="343"/>
      <c r="IXW99" s="343"/>
      <c r="IXX99" s="343"/>
      <c r="IXY99" s="343"/>
      <c r="IXZ99" s="343"/>
      <c r="IYA99" s="343"/>
      <c r="IYB99" s="343"/>
      <c r="IYC99" s="343"/>
      <c r="IYD99" s="343"/>
      <c r="IYE99" s="343"/>
      <c r="IYF99" s="343"/>
      <c r="IYG99" s="343"/>
      <c r="IYH99" s="343"/>
      <c r="IYI99" s="343"/>
      <c r="IYJ99" s="343"/>
      <c r="IYK99" s="343"/>
      <c r="IYL99" s="343"/>
      <c r="IYM99" s="343"/>
      <c r="IYN99" s="343"/>
      <c r="IYO99" s="343"/>
      <c r="IYP99" s="343"/>
      <c r="IYQ99" s="343"/>
      <c r="IYR99" s="343"/>
      <c r="IYS99" s="343"/>
      <c r="IYT99" s="343"/>
      <c r="IYU99" s="343"/>
      <c r="IYV99" s="343"/>
      <c r="IYW99" s="343"/>
      <c r="IYX99" s="343"/>
      <c r="IYY99" s="343"/>
      <c r="IYZ99" s="343"/>
      <c r="IZA99" s="343"/>
      <c r="IZB99" s="343"/>
      <c r="IZC99" s="343"/>
      <c r="IZD99" s="343"/>
      <c r="IZE99" s="343"/>
      <c r="IZF99" s="343"/>
      <c r="IZG99" s="343"/>
      <c r="IZH99" s="343"/>
      <c r="IZI99" s="343"/>
      <c r="IZJ99" s="343"/>
      <c r="IZK99" s="343"/>
      <c r="IZL99" s="343"/>
      <c r="IZM99" s="343"/>
      <c r="IZN99" s="343"/>
      <c r="IZO99" s="343"/>
      <c r="IZP99" s="343"/>
      <c r="IZQ99" s="343"/>
      <c r="IZR99" s="343"/>
      <c r="IZS99" s="343"/>
      <c r="IZT99" s="343"/>
      <c r="IZU99" s="343"/>
      <c r="IZV99" s="343"/>
      <c r="IZW99" s="343"/>
      <c r="IZX99" s="343"/>
      <c r="IZY99" s="343"/>
      <c r="IZZ99" s="343"/>
      <c r="JAA99" s="343"/>
      <c r="JAB99" s="343"/>
      <c r="JAC99" s="343"/>
      <c r="JAD99" s="343"/>
      <c r="JAE99" s="343"/>
      <c r="JAF99" s="343"/>
      <c r="JAG99" s="343"/>
      <c r="JAH99" s="343"/>
      <c r="JAI99" s="343"/>
      <c r="JAJ99" s="343"/>
      <c r="JAK99" s="343"/>
      <c r="JAL99" s="343"/>
      <c r="JAM99" s="343"/>
      <c r="JAN99" s="343"/>
      <c r="JAO99" s="343"/>
      <c r="JAP99" s="343"/>
      <c r="JAQ99" s="343"/>
      <c r="JAR99" s="343"/>
      <c r="JAS99" s="343"/>
      <c r="JAT99" s="343"/>
      <c r="JAU99" s="343"/>
      <c r="JAV99" s="343"/>
      <c r="JAW99" s="343"/>
      <c r="JAX99" s="343"/>
      <c r="JAY99" s="343"/>
      <c r="JAZ99" s="343"/>
      <c r="JBA99" s="343"/>
      <c r="JBB99" s="343"/>
      <c r="JBC99" s="343"/>
      <c r="JBD99" s="343"/>
      <c r="JBE99" s="343"/>
      <c r="JBF99" s="343"/>
      <c r="JBG99" s="343"/>
      <c r="JBH99" s="343"/>
      <c r="JBI99" s="343"/>
      <c r="JBJ99" s="343"/>
      <c r="JBK99" s="343"/>
      <c r="JBL99" s="343"/>
      <c r="JBM99" s="343"/>
      <c r="JBN99" s="343"/>
      <c r="JBO99" s="343"/>
      <c r="JBP99" s="343"/>
      <c r="JBQ99" s="343"/>
      <c r="JBR99" s="343"/>
      <c r="JBS99" s="343"/>
      <c r="JBT99" s="343"/>
      <c r="JBU99" s="343"/>
      <c r="JBV99" s="343"/>
      <c r="JBW99" s="343"/>
      <c r="JBX99" s="343"/>
      <c r="JBY99" s="343"/>
      <c r="JBZ99" s="343"/>
      <c r="JCA99" s="343"/>
      <c r="JCB99" s="343"/>
      <c r="JCC99" s="343"/>
      <c r="JCD99" s="343"/>
      <c r="JCE99" s="343"/>
      <c r="JCF99" s="343"/>
      <c r="JCG99" s="343"/>
      <c r="JCH99" s="343"/>
      <c r="JCI99" s="343"/>
      <c r="JCJ99" s="343"/>
      <c r="JCK99" s="343"/>
      <c r="JCL99" s="343"/>
      <c r="JCM99" s="343"/>
      <c r="JCN99" s="343"/>
      <c r="JCO99" s="343"/>
      <c r="JCP99" s="343"/>
      <c r="JCQ99" s="343"/>
      <c r="JCR99" s="343"/>
      <c r="JCS99" s="343"/>
      <c r="JCT99" s="343"/>
      <c r="JCU99" s="343"/>
      <c r="JCV99" s="343"/>
      <c r="JCW99" s="343"/>
      <c r="JCX99" s="343"/>
      <c r="JCY99" s="343"/>
      <c r="JCZ99" s="343"/>
      <c r="JDA99" s="343"/>
      <c r="JDB99" s="343"/>
      <c r="JDC99" s="343"/>
      <c r="JDD99" s="343"/>
      <c r="JDE99" s="343"/>
      <c r="JDF99" s="343"/>
      <c r="JDG99" s="343"/>
      <c r="JDH99" s="343"/>
      <c r="JDI99" s="343"/>
      <c r="JDJ99" s="343"/>
      <c r="JDK99" s="343"/>
      <c r="JDL99" s="343"/>
      <c r="JDM99" s="343"/>
      <c r="JDN99" s="343"/>
      <c r="JDO99" s="343"/>
      <c r="JDP99" s="343"/>
      <c r="JDQ99" s="343"/>
      <c r="JDR99" s="343"/>
      <c r="JDS99" s="343"/>
      <c r="JDT99" s="343"/>
      <c r="JDU99" s="343"/>
      <c r="JDV99" s="343"/>
      <c r="JDW99" s="343"/>
      <c r="JDX99" s="343"/>
      <c r="JDY99" s="343"/>
      <c r="JDZ99" s="343"/>
      <c r="JEA99" s="343"/>
      <c r="JEB99" s="343"/>
      <c r="JEC99" s="343"/>
      <c r="JED99" s="343"/>
      <c r="JEE99" s="343"/>
      <c r="JEF99" s="343"/>
      <c r="JEG99" s="343"/>
      <c r="JEH99" s="343"/>
      <c r="JEI99" s="343"/>
      <c r="JEJ99" s="343"/>
      <c r="JEK99" s="343"/>
      <c r="JEL99" s="343"/>
      <c r="JEM99" s="343"/>
      <c r="JEN99" s="343"/>
      <c r="JEO99" s="343"/>
      <c r="JEP99" s="343"/>
      <c r="JEQ99" s="343"/>
      <c r="JER99" s="343"/>
      <c r="JES99" s="343"/>
      <c r="JET99" s="343"/>
      <c r="JEU99" s="343"/>
      <c r="JEV99" s="343"/>
      <c r="JEW99" s="343"/>
      <c r="JEX99" s="343"/>
      <c r="JEY99" s="343"/>
      <c r="JEZ99" s="343"/>
      <c r="JFA99" s="343"/>
      <c r="JFB99" s="343"/>
      <c r="JFC99" s="343"/>
      <c r="JFD99" s="343"/>
      <c r="JFE99" s="343"/>
      <c r="JFF99" s="343"/>
      <c r="JFG99" s="343"/>
      <c r="JFH99" s="343"/>
      <c r="JFI99" s="343"/>
      <c r="JFJ99" s="343"/>
      <c r="JFK99" s="343"/>
      <c r="JFL99" s="343"/>
      <c r="JFM99" s="343"/>
      <c r="JFN99" s="343"/>
      <c r="JFO99" s="343"/>
      <c r="JFP99" s="343"/>
      <c r="JFQ99" s="343"/>
      <c r="JFR99" s="343"/>
      <c r="JFS99" s="343"/>
      <c r="JFT99" s="343"/>
      <c r="JFU99" s="343"/>
      <c r="JFV99" s="343"/>
      <c r="JFW99" s="343"/>
      <c r="JFX99" s="343"/>
      <c r="JFY99" s="343"/>
      <c r="JFZ99" s="343"/>
      <c r="JGA99" s="343"/>
      <c r="JGB99" s="343"/>
      <c r="JGC99" s="343"/>
      <c r="JGD99" s="343"/>
      <c r="JGE99" s="343"/>
      <c r="JGF99" s="343"/>
      <c r="JGG99" s="343"/>
      <c r="JGH99" s="343"/>
      <c r="JGI99" s="343"/>
      <c r="JGJ99" s="343"/>
      <c r="JGK99" s="343"/>
      <c r="JGL99" s="343"/>
      <c r="JGM99" s="343"/>
      <c r="JGN99" s="343"/>
      <c r="JGO99" s="343"/>
      <c r="JGP99" s="343"/>
      <c r="JGQ99" s="343"/>
      <c r="JGR99" s="343"/>
      <c r="JGS99" s="343"/>
      <c r="JGT99" s="343"/>
      <c r="JGU99" s="343"/>
      <c r="JGV99" s="343"/>
      <c r="JGW99" s="343"/>
      <c r="JGX99" s="343"/>
      <c r="JGY99" s="343"/>
      <c r="JGZ99" s="343"/>
      <c r="JHA99" s="343"/>
      <c r="JHB99" s="343"/>
      <c r="JHC99" s="343"/>
      <c r="JHD99" s="343"/>
      <c r="JHE99" s="343"/>
      <c r="JHF99" s="343"/>
      <c r="JHG99" s="343"/>
      <c r="JHH99" s="343"/>
      <c r="JHI99" s="343"/>
      <c r="JHJ99" s="343"/>
      <c r="JHK99" s="343"/>
      <c r="JHL99" s="343"/>
      <c r="JHM99" s="343"/>
      <c r="JHN99" s="343"/>
      <c r="JHO99" s="343"/>
      <c r="JHP99" s="343"/>
      <c r="JHQ99" s="343"/>
      <c r="JHR99" s="343"/>
      <c r="JHS99" s="343"/>
      <c r="JHT99" s="343"/>
      <c r="JHU99" s="343"/>
      <c r="JHV99" s="343"/>
      <c r="JHW99" s="343"/>
      <c r="JHX99" s="343"/>
      <c r="JHY99" s="343"/>
      <c r="JHZ99" s="343"/>
      <c r="JIA99" s="343"/>
      <c r="JIB99" s="343"/>
      <c r="JIC99" s="343"/>
      <c r="JID99" s="343"/>
      <c r="JIE99" s="343"/>
      <c r="JIF99" s="343"/>
      <c r="JIG99" s="343"/>
      <c r="JIH99" s="343"/>
      <c r="JII99" s="343"/>
      <c r="JIJ99" s="343"/>
      <c r="JIK99" s="343"/>
      <c r="JIL99" s="343"/>
      <c r="JIM99" s="343"/>
      <c r="JIN99" s="343"/>
      <c r="JIO99" s="343"/>
      <c r="JIP99" s="343"/>
      <c r="JIQ99" s="343"/>
      <c r="JIR99" s="343"/>
      <c r="JIS99" s="343"/>
      <c r="JIT99" s="343"/>
      <c r="JIU99" s="343"/>
      <c r="JIV99" s="343"/>
      <c r="JIW99" s="343"/>
      <c r="JIX99" s="343"/>
      <c r="JIY99" s="343"/>
      <c r="JIZ99" s="343"/>
      <c r="JJA99" s="343"/>
      <c r="JJB99" s="343"/>
      <c r="JJC99" s="343"/>
      <c r="JJD99" s="343"/>
      <c r="JJE99" s="343"/>
      <c r="JJF99" s="343"/>
      <c r="JJG99" s="343"/>
      <c r="JJH99" s="343"/>
      <c r="JJI99" s="343"/>
      <c r="JJJ99" s="343"/>
      <c r="JJK99" s="343"/>
      <c r="JJL99" s="343"/>
      <c r="JJM99" s="343"/>
      <c r="JJN99" s="343"/>
      <c r="JJO99" s="343"/>
      <c r="JJP99" s="343"/>
      <c r="JJQ99" s="343"/>
      <c r="JJR99" s="343"/>
      <c r="JJS99" s="343"/>
      <c r="JJT99" s="343"/>
      <c r="JJU99" s="343"/>
      <c r="JJV99" s="343"/>
      <c r="JJW99" s="343"/>
      <c r="JJX99" s="343"/>
      <c r="JJY99" s="343"/>
      <c r="JJZ99" s="343"/>
      <c r="JKA99" s="343"/>
      <c r="JKB99" s="343"/>
      <c r="JKC99" s="343"/>
      <c r="JKD99" s="343"/>
      <c r="JKE99" s="343"/>
      <c r="JKF99" s="343"/>
      <c r="JKG99" s="343"/>
      <c r="JKH99" s="343"/>
      <c r="JKI99" s="343"/>
      <c r="JKJ99" s="343"/>
      <c r="JKK99" s="343"/>
      <c r="JKL99" s="343"/>
      <c r="JKM99" s="343"/>
      <c r="JKN99" s="343"/>
      <c r="JKO99" s="343"/>
      <c r="JKP99" s="343"/>
      <c r="JKQ99" s="343"/>
      <c r="JKR99" s="343"/>
      <c r="JKS99" s="343"/>
      <c r="JKT99" s="343"/>
      <c r="JKU99" s="343"/>
      <c r="JKV99" s="343"/>
      <c r="JKW99" s="343"/>
      <c r="JKX99" s="343"/>
      <c r="JKY99" s="343"/>
      <c r="JKZ99" s="343"/>
      <c r="JLA99" s="343"/>
      <c r="JLB99" s="343"/>
      <c r="JLC99" s="343"/>
      <c r="JLD99" s="343"/>
      <c r="JLE99" s="343"/>
      <c r="JLF99" s="343"/>
      <c r="JLG99" s="343"/>
      <c r="JLH99" s="343"/>
      <c r="JLI99" s="343"/>
      <c r="JLJ99" s="343"/>
      <c r="JLK99" s="343"/>
      <c r="JLL99" s="343"/>
      <c r="JLM99" s="343"/>
      <c r="JLN99" s="343"/>
      <c r="JLO99" s="343"/>
      <c r="JLP99" s="343"/>
      <c r="JLQ99" s="343"/>
      <c r="JLR99" s="343"/>
      <c r="JLS99" s="343"/>
      <c r="JLT99" s="343"/>
      <c r="JLU99" s="343"/>
      <c r="JLV99" s="343"/>
      <c r="JLW99" s="343"/>
      <c r="JLX99" s="343"/>
      <c r="JLY99" s="343"/>
      <c r="JLZ99" s="343"/>
      <c r="JMA99" s="343"/>
      <c r="JMB99" s="343"/>
      <c r="JMC99" s="343"/>
      <c r="JMD99" s="343"/>
      <c r="JME99" s="343"/>
      <c r="JMF99" s="343"/>
      <c r="JMG99" s="343"/>
      <c r="JMH99" s="343"/>
      <c r="JMI99" s="343"/>
      <c r="JMJ99" s="343"/>
      <c r="JMK99" s="343"/>
      <c r="JML99" s="343"/>
      <c r="JMM99" s="343"/>
      <c r="JMN99" s="343"/>
      <c r="JMO99" s="343"/>
      <c r="JMP99" s="343"/>
      <c r="JMQ99" s="343"/>
      <c r="JMR99" s="343"/>
      <c r="JMS99" s="343"/>
      <c r="JMT99" s="343"/>
      <c r="JMU99" s="343"/>
      <c r="JMV99" s="343"/>
      <c r="JMW99" s="343"/>
      <c r="JMX99" s="343"/>
      <c r="JMY99" s="343"/>
      <c r="JMZ99" s="343"/>
      <c r="JNA99" s="343"/>
      <c r="JNB99" s="343"/>
      <c r="JNC99" s="343"/>
      <c r="JND99" s="343"/>
      <c r="JNE99" s="343"/>
      <c r="JNF99" s="343"/>
      <c r="JNG99" s="343"/>
      <c r="JNH99" s="343"/>
      <c r="JNI99" s="343"/>
      <c r="JNJ99" s="343"/>
      <c r="JNK99" s="343"/>
      <c r="JNL99" s="343"/>
      <c r="JNM99" s="343"/>
      <c r="JNN99" s="343"/>
      <c r="JNO99" s="343"/>
      <c r="JNP99" s="343"/>
      <c r="JNQ99" s="343"/>
      <c r="JNR99" s="343"/>
      <c r="JNS99" s="343"/>
      <c r="JNT99" s="343"/>
      <c r="JNU99" s="343"/>
      <c r="JNV99" s="343"/>
      <c r="JNW99" s="343"/>
      <c r="JNX99" s="343"/>
      <c r="JNY99" s="343"/>
      <c r="JNZ99" s="343"/>
      <c r="JOA99" s="343"/>
      <c r="JOB99" s="343"/>
      <c r="JOC99" s="343"/>
      <c r="JOD99" s="343"/>
      <c r="JOE99" s="343"/>
      <c r="JOF99" s="343"/>
      <c r="JOG99" s="343"/>
      <c r="JOH99" s="343"/>
      <c r="JOI99" s="343"/>
      <c r="JOJ99" s="343"/>
      <c r="JOK99" s="343"/>
      <c r="JOL99" s="343"/>
      <c r="JOM99" s="343"/>
      <c r="JON99" s="343"/>
      <c r="JOO99" s="343"/>
      <c r="JOP99" s="343"/>
      <c r="JOQ99" s="343"/>
      <c r="JOR99" s="343"/>
      <c r="JOS99" s="343"/>
      <c r="JOT99" s="343"/>
      <c r="JOU99" s="343"/>
      <c r="JOV99" s="343"/>
      <c r="JOW99" s="343"/>
      <c r="JOX99" s="343"/>
      <c r="JOY99" s="343"/>
      <c r="JOZ99" s="343"/>
      <c r="JPA99" s="343"/>
      <c r="JPB99" s="343"/>
      <c r="JPC99" s="343"/>
      <c r="JPD99" s="343"/>
      <c r="JPE99" s="343"/>
      <c r="JPF99" s="343"/>
      <c r="JPG99" s="343"/>
      <c r="JPH99" s="343"/>
      <c r="JPI99" s="343"/>
      <c r="JPJ99" s="343"/>
      <c r="JPK99" s="343"/>
      <c r="JPL99" s="343"/>
      <c r="JPM99" s="343"/>
      <c r="JPN99" s="343"/>
      <c r="JPO99" s="343"/>
      <c r="JPP99" s="343"/>
      <c r="JPQ99" s="343"/>
      <c r="JPR99" s="343"/>
      <c r="JPS99" s="343"/>
      <c r="JPT99" s="343"/>
      <c r="JPU99" s="343"/>
      <c r="JPV99" s="343"/>
      <c r="JPW99" s="343"/>
      <c r="JPX99" s="343"/>
      <c r="JPY99" s="343"/>
      <c r="JPZ99" s="343"/>
      <c r="JQA99" s="343"/>
      <c r="JQB99" s="343"/>
      <c r="JQC99" s="343"/>
      <c r="JQD99" s="343"/>
      <c r="JQE99" s="343"/>
      <c r="JQF99" s="343"/>
      <c r="JQG99" s="343"/>
      <c r="JQH99" s="343"/>
      <c r="JQI99" s="343"/>
      <c r="JQJ99" s="343"/>
      <c r="JQK99" s="343"/>
      <c r="JQL99" s="343"/>
      <c r="JQM99" s="343"/>
      <c r="JQN99" s="343"/>
      <c r="JQO99" s="343"/>
      <c r="JQP99" s="343"/>
      <c r="JQQ99" s="343"/>
      <c r="JQR99" s="343"/>
      <c r="JQS99" s="343"/>
      <c r="JQT99" s="343"/>
      <c r="JQU99" s="343"/>
      <c r="JQV99" s="343"/>
      <c r="JQW99" s="343"/>
      <c r="JQX99" s="343"/>
      <c r="JQY99" s="343"/>
      <c r="JQZ99" s="343"/>
      <c r="JRA99" s="343"/>
      <c r="JRB99" s="343"/>
      <c r="JRC99" s="343"/>
      <c r="JRD99" s="343"/>
      <c r="JRE99" s="343"/>
      <c r="JRF99" s="343"/>
      <c r="JRG99" s="343"/>
      <c r="JRH99" s="343"/>
      <c r="JRI99" s="343"/>
      <c r="JRJ99" s="343"/>
      <c r="JRK99" s="343"/>
      <c r="JRL99" s="343"/>
      <c r="JRM99" s="343"/>
      <c r="JRN99" s="343"/>
      <c r="JRO99" s="343"/>
      <c r="JRP99" s="343"/>
      <c r="JRQ99" s="343"/>
      <c r="JRR99" s="343"/>
      <c r="JRS99" s="343"/>
      <c r="JRT99" s="343"/>
      <c r="JRU99" s="343"/>
      <c r="JRV99" s="343"/>
      <c r="JRW99" s="343"/>
      <c r="JRX99" s="343"/>
      <c r="JRY99" s="343"/>
      <c r="JRZ99" s="343"/>
      <c r="JSA99" s="343"/>
      <c r="JSB99" s="343"/>
      <c r="JSC99" s="343"/>
      <c r="JSD99" s="343"/>
      <c r="JSE99" s="343"/>
      <c r="JSF99" s="343"/>
      <c r="JSG99" s="343"/>
      <c r="JSH99" s="343"/>
      <c r="JSI99" s="343"/>
      <c r="JSJ99" s="343"/>
      <c r="JSK99" s="343"/>
      <c r="JSL99" s="343"/>
      <c r="JSM99" s="343"/>
      <c r="JSN99" s="343"/>
      <c r="JSO99" s="343"/>
      <c r="JSP99" s="343"/>
      <c r="JSQ99" s="343"/>
      <c r="JSR99" s="343"/>
      <c r="JSS99" s="343"/>
      <c r="JST99" s="343"/>
      <c r="JSU99" s="343"/>
      <c r="JSV99" s="343"/>
      <c r="JSW99" s="343"/>
      <c r="JSX99" s="343"/>
      <c r="JSY99" s="343"/>
      <c r="JSZ99" s="343"/>
      <c r="JTA99" s="343"/>
      <c r="JTB99" s="343"/>
      <c r="JTC99" s="343"/>
      <c r="JTD99" s="343"/>
      <c r="JTE99" s="343"/>
      <c r="JTF99" s="343"/>
      <c r="JTG99" s="343"/>
      <c r="JTH99" s="343"/>
      <c r="JTI99" s="343"/>
      <c r="JTJ99" s="343"/>
      <c r="JTK99" s="343"/>
      <c r="JTL99" s="343"/>
      <c r="JTM99" s="343"/>
      <c r="JTN99" s="343"/>
      <c r="JTO99" s="343"/>
      <c r="JTP99" s="343"/>
      <c r="JTQ99" s="343"/>
      <c r="JTR99" s="343"/>
      <c r="JTS99" s="343"/>
      <c r="JTT99" s="343"/>
      <c r="JTU99" s="343"/>
      <c r="JTV99" s="343"/>
      <c r="JTW99" s="343"/>
      <c r="JTX99" s="343"/>
      <c r="JTY99" s="343"/>
      <c r="JTZ99" s="343"/>
      <c r="JUA99" s="343"/>
      <c r="JUB99" s="343"/>
      <c r="JUC99" s="343"/>
      <c r="JUD99" s="343"/>
      <c r="JUE99" s="343"/>
      <c r="JUF99" s="343"/>
      <c r="JUG99" s="343"/>
      <c r="JUH99" s="343"/>
      <c r="JUI99" s="343"/>
      <c r="JUJ99" s="343"/>
      <c r="JUK99" s="343"/>
      <c r="JUL99" s="343"/>
      <c r="JUM99" s="343"/>
      <c r="JUN99" s="343"/>
      <c r="JUO99" s="343"/>
      <c r="JUP99" s="343"/>
      <c r="JUQ99" s="343"/>
      <c r="JUR99" s="343"/>
      <c r="JUS99" s="343"/>
      <c r="JUT99" s="343"/>
      <c r="JUU99" s="343"/>
      <c r="JUV99" s="343"/>
      <c r="JUW99" s="343"/>
      <c r="JUX99" s="343"/>
      <c r="JUY99" s="343"/>
      <c r="JUZ99" s="343"/>
      <c r="JVA99" s="343"/>
      <c r="JVB99" s="343"/>
      <c r="JVC99" s="343"/>
      <c r="JVD99" s="343"/>
      <c r="JVE99" s="343"/>
      <c r="JVF99" s="343"/>
      <c r="JVG99" s="343"/>
      <c r="JVH99" s="343"/>
      <c r="JVI99" s="343"/>
      <c r="JVJ99" s="343"/>
      <c r="JVK99" s="343"/>
      <c r="JVL99" s="343"/>
      <c r="JVM99" s="343"/>
      <c r="JVN99" s="343"/>
      <c r="JVO99" s="343"/>
      <c r="JVP99" s="343"/>
      <c r="JVQ99" s="343"/>
      <c r="JVR99" s="343"/>
      <c r="JVS99" s="343"/>
      <c r="JVT99" s="343"/>
      <c r="JVU99" s="343"/>
      <c r="JVV99" s="343"/>
      <c r="JVW99" s="343"/>
      <c r="JVX99" s="343"/>
      <c r="JVY99" s="343"/>
      <c r="JVZ99" s="343"/>
      <c r="JWA99" s="343"/>
      <c r="JWB99" s="343"/>
      <c r="JWC99" s="343"/>
      <c r="JWD99" s="343"/>
      <c r="JWE99" s="343"/>
      <c r="JWF99" s="343"/>
      <c r="JWG99" s="343"/>
      <c r="JWH99" s="343"/>
      <c r="JWI99" s="343"/>
      <c r="JWJ99" s="343"/>
      <c r="JWK99" s="343"/>
      <c r="JWL99" s="343"/>
      <c r="JWM99" s="343"/>
      <c r="JWN99" s="343"/>
      <c r="JWO99" s="343"/>
      <c r="JWP99" s="343"/>
      <c r="JWQ99" s="343"/>
      <c r="JWR99" s="343"/>
      <c r="JWS99" s="343"/>
      <c r="JWT99" s="343"/>
      <c r="JWU99" s="343"/>
      <c r="JWV99" s="343"/>
      <c r="JWW99" s="343"/>
      <c r="JWX99" s="343"/>
      <c r="JWY99" s="343"/>
      <c r="JWZ99" s="343"/>
      <c r="JXA99" s="343"/>
      <c r="JXB99" s="343"/>
      <c r="JXC99" s="343"/>
      <c r="JXD99" s="343"/>
      <c r="JXE99" s="343"/>
      <c r="JXF99" s="343"/>
      <c r="JXG99" s="343"/>
      <c r="JXH99" s="343"/>
      <c r="JXI99" s="343"/>
      <c r="JXJ99" s="343"/>
      <c r="JXK99" s="343"/>
      <c r="JXL99" s="343"/>
      <c r="JXM99" s="343"/>
      <c r="JXN99" s="343"/>
      <c r="JXO99" s="343"/>
      <c r="JXP99" s="343"/>
      <c r="JXQ99" s="343"/>
      <c r="JXR99" s="343"/>
      <c r="JXS99" s="343"/>
      <c r="JXT99" s="343"/>
      <c r="JXU99" s="343"/>
      <c r="JXV99" s="343"/>
      <c r="JXW99" s="343"/>
      <c r="JXX99" s="343"/>
      <c r="JXY99" s="343"/>
      <c r="JXZ99" s="343"/>
      <c r="JYA99" s="343"/>
      <c r="JYB99" s="343"/>
      <c r="JYC99" s="343"/>
      <c r="JYD99" s="343"/>
      <c r="JYE99" s="343"/>
      <c r="JYF99" s="343"/>
      <c r="JYG99" s="343"/>
      <c r="JYH99" s="343"/>
      <c r="JYI99" s="343"/>
      <c r="JYJ99" s="343"/>
      <c r="JYK99" s="343"/>
      <c r="JYL99" s="343"/>
      <c r="JYM99" s="343"/>
      <c r="JYN99" s="343"/>
      <c r="JYO99" s="343"/>
      <c r="JYP99" s="343"/>
      <c r="JYQ99" s="343"/>
      <c r="JYR99" s="343"/>
      <c r="JYS99" s="343"/>
      <c r="JYT99" s="343"/>
      <c r="JYU99" s="343"/>
      <c r="JYV99" s="343"/>
      <c r="JYW99" s="343"/>
      <c r="JYX99" s="343"/>
      <c r="JYY99" s="343"/>
      <c r="JYZ99" s="343"/>
      <c r="JZA99" s="343"/>
      <c r="JZB99" s="343"/>
      <c r="JZC99" s="343"/>
      <c r="JZD99" s="343"/>
      <c r="JZE99" s="343"/>
      <c r="JZF99" s="343"/>
      <c r="JZG99" s="343"/>
      <c r="JZH99" s="343"/>
      <c r="JZI99" s="343"/>
      <c r="JZJ99" s="343"/>
      <c r="JZK99" s="343"/>
      <c r="JZL99" s="343"/>
      <c r="JZM99" s="343"/>
      <c r="JZN99" s="343"/>
      <c r="JZO99" s="343"/>
      <c r="JZP99" s="343"/>
      <c r="JZQ99" s="343"/>
      <c r="JZR99" s="343"/>
      <c r="JZS99" s="343"/>
      <c r="JZT99" s="343"/>
      <c r="JZU99" s="343"/>
      <c r="JZV99" s="343"/>
      <c r="JZW99" s="343"/>
      <c r="JZX99" s="343"/>
      <c r="JZY99" s="343"/>
      <c r="JZZ99" s="343"/>
      <c r="KAA99" s="343"/>
      <c r="KAB99" s="343"/>
      <c r="KAC99" s="343"/>
      <c r="KAD99" s="343"/>
      <c r="KAE99" s="343"/>
      <c r="KAF99" s="343"/>
      <c r="KAG99" s="343"/>
      <c r="KAH99" s="343"/>
      <c r="KAI99" s="343"/>
      <c r="KAJ99" s="343"/>
      <c r="KAK99" s="343"/>
      <c r="KAL99" s="343"/>
      <c r="KAM99" s="343"/>
      <c r="KAN99" s="343"/>
      <c r="KAO99" s="343"/>
      <c r="KAP99" s="343"/>
      <c r="KAQ99" s="343"/>
      <c r="KAR99" s="343"/>
      <c r="KAS99" s="343"/>
      <c r="KAT99" s="343"/>
      <c r="KAU99" s="343"/>
      <c r="KAV99" s="343"/>
      <c r="KAW99" s="343"/>
      <c r="KAX99" s="343"/>
      <c r="KAY99" s="343"/>
      <c r="KAZ99" s="343"/>
      <c r="KBA99" s="343"/>
      <c r="KBB99" s="343"/>
      <c r="KBC99" s="343"/>
      <c r="KBD99" s="343"/>
      <c r="KBE99" s="343"/>
      <c r="KBF99" s="343"/>
      <c r="KBG99" s="343"/>
      <c r="KBH99" s="343"/>
      <c r="KBI99" s="343"/>
      <c r="KBJ99" s="343"/>
      <c r="KBK99" s="343"/>
      <c r="KBL99" s="343"/>
      <c r="KBM99" s="343"/>
      <c r="KBN99" s="343"/>
      <c r="KBO99" s="343"/>
      <c r="KBP99" s="343"/>
      <c r="KBQ99" s="343"/>
      <c r="KBR99" s="343"/>
      <c r="KBS99" s="343"/>
      <c r="KBT99" s="343"/>
      <c r="KBU99" s="343"/>
      <c r="KBV99" s="343"/>
      <c r="KBW99" s="343"/>
      <c r="KBX99" s="343"/>
      <c r="KBY99" s="343"/>
      <c r="KBZ99" s="343"/>
      <c r="KCA99" s="343"/>
      <c r="KCB99" s="343"/>
      <c r="KCC99" s="343"/>
      <c r="KCD99" s="343"/>
      <c r="KCE99" s="343"/>
      <c r="KCF99" s="343"/>
      <c r="KCG99" s="343"/>
      <c r="KCH99" s="343"/>
      <c r="KCI99" s="343"/>
      <c r="KCJ99" s="343"/>
      <c r="KCK99" s="343"/>
      <c r="KCL99" s="343"/>
      <c r="KCM99" s="343"/>
      <c r="KCN99" s="343"/>
      <c r="KCO99" s="343"/>
      <c r="KCP99" s="343"/>
      <c r="KCQ99" s="343"/>
      <c r="KCR99" s="343"/>
      <c r="KCS99" s="343"/>
      <c r="KCT99" s="343"/>
      <c r="KCU99" s="343"/>
      <c r="KCV99" s="343"/>
      <c r="KCW99" s="343"/>
      <c r="KCX99" s="343"/>
      <c r="KCY99" s="343"/>
      <c r="KCZ99" s="343"/>
      <c r="KDA99" s="343"/>
      <c r="KDB99" s="343"/>
      <c r="KDC99" s="343"/>
      <c r="KDD99" s="343"/>
      <c r="KDE99" s="343"/>
      <c r="KDF99" s="343"/>
      <c r="KDG99" s="343"/>
      <c r="KDH99" s="343"/>
      <c r="KDI99" s="343"/>
      <c r="KDJ99" s="343"/>
      <c r="KDK99" s="343"/>
      <c r="KDL99" s="343"/>
      <c r="KDM99" s="343"/>
      <c r="KDN99" s="343"/>
      <c r="KDO99" s="343"/>
      <c r="KDP99" s="343"/>
      <c r="KDQ99" s="343"/>
      <c r="KDR99" s="343"/>
      <c r="KDS99" s="343"/>
      <c r="KDT99" s="343"/>
      <c r="KDU99" s="343"/>
      <c r="KDV99" s="343"/>
      <c r="KDW99" s="343"/>
      <c r="KDX99" s="343"/>
      <c r="KDY99" s="343"/>
      <c r="KDZ99" s="343"/>
      <c r="KEA99" s="343"/>
      <c r="KEB99" s="343"/>
      <c r="KEC99" s="343"/>
      <c r="KED99" s="343"/>
      <c r="KEE99" s="343"/>
      <c r="KEF99" s="343"/>
      <c r="KEG99" s="343"/>
      <c r="KEH99" s="343"/>
      <c r="KEI99" s="343"/>
      <c r="KEJ99" s="343"/>
      <c r="KEK99" s="343"/>
      <c r="KEL99" s="343"/>
      <c r="KEM99" s="343"/>
      <c r="KEN99" s="343"/>
      <c r="KEO99" s="343"/>
      <c r="KEP99" s="343"/>
      <c r="KEQ99" s="343"/>
      <c r="KER99" s="343"/>
      <c r="KES99" s="343"/>
      <c r="KET99" s="343"/>
      <c r="KEU99" s="343"/>
      <c r="KEV99" s="343"/>
      <c r="KEW99" s="343"/>
      <c r="KEX99" s="343"/>
      <c r="KEY99" s="343"/>
      <c r="KEZ99" s="343"/>
      <c r="KFA99" s="343"/>
      <c r="KFB99" s="343"/>
      <c r="KFC99" s="343"/>
      <c r="KFD99" s="343"/>
      <c r="KFE99" s="343"/>
      <c r="KFF99" s="343"/>
      <c r="KFG99" s="343"/>
      <c r="KFH99" s="343"/>
      <c r="KFI99" s="343"/>
      <c r="KFJ99" s="343"/>
      <c r="KFK99" s="343"/>
      <c r="KFL99" s="343"/>
      <c r="KFM99" s="343"/>
      <c r="KFN99" s="343"/>
      <c r="KFO99" s="343"/>
      <c r="KFP99" s="343"/>
      <c r="KFQ99" s="343"/>
      <c r="KFR99" s="343"/>
      <c r="KFS99" s="343"/>
      <c r="KFT99" s="343"/>
      <c r="KFU99" s="343"/>
      <c r="KFV99" s="343"/>
      <c r="KFW99" s="343"/>
      <c r="KFX99" s="343"/>
      <c r="KFY99" s="343"/>
      <c r="KFZ99" s="343"/>
      <c r="KGA99" s="343"/>
      <c r="KGB99" s="343"/>
      <c r="KGC99" s="343"/>
      <c r="KGD99" s="343"/>
      <c r="KGE99" s="343"/>
      <c r="KGF99" s="343"/>
      <c r="KGG99" s="343"/>
      <c r="KGH99" s="343"/>
      <c r="KGI99" s="343"/>
      <c r="KGJ99" s="343"/>
      <c r="KGK99" s="343"/>
      <c r="KGL99" s="343"/>
      <c r="KGM99" s="343"/>
      <c r="KGN99" s="343"/>
      <c r="KGO99" s="343"/>
      <c r="KGP99" s="343"/>
      <c r="KGQ99" s="343"/>
      <c r="KGR99" s="343"/>
      <c r="KGS99" s="343"/>
      <c r="KGT99" s="343"/>
      <c r="KGU99" s="343"/>
      <c r="KGV99" s="343"/>
      <c r="KGW99" s="343"/>
      <c r="KGX99" s="343"/>
      <c r="KGY99" s="343"/>
      <c r="KGZ99" s="343"/>
      <c r="KHA99" s="343"/>
      <c r="KHB99" s="343"/>
      <c r="KHC99" s="343"/>
      <c r="KHD99" s="343"/>
      <c r="KHE99" s="343"/>
      <c r="KHF99" s="343"/>
      <c r="KHG99" s="343"/>
      <c r="KHH99" s="343"/>
      <c r="KHI99" s="343"/>
      <c r="KHJ99" s="343"/>
      <c r="KHK99" s="343"/>
      <c r="KHL99" s="343"/>
      <c r="KHM99" s="343"/>
      <c r="KHN99" s="343"/>
      <c r="KHO99" s="343"/>
      <c r="KHP99" s="343"/>
      <c r="KHQ99" s="343"/>
      <c r="KHR99" s="343"/>
      <c r="KHS99" s="343"/>
      <c r="KHT99" s="343"/>
      <c r="KHU99" s="343"/>
      <c r="KHV99" s="343"/>
      <c r="KHW99" s="343"/>
      <c r="KHX99" s="343"/>
      <c r="KHY99" s="343"/>
      <c r="KHZ99" s="343"/>
      <c r="KIA99" s="343"/>
      <c r="KIB99" s="343"/>
      <c r="KIC99" s="343"/>
      <c r="KID99" s="343"/>
      <c r="KIE99" s="343"/>
      <c r="KIF99" s="343"/>
      <c r="KIG99" s="343"/>
      <c r="KIH99" s="343"/>
      <c r="KII99" s="343"/>
      <c r="KIJ99" s="343"/>
      <c r="KIK99" s="343"/>
      <c r="KIL99" s="343"/>
      <c r="KIM99" s="343"/>
      <c r="KIN99" s="343"/>
      <c r="KIO99" s="343"/>
      <c r="KIP99" s="343"/>
      <c r="KIQ99" s="343"/>
      <c r="KIR99" s="343"/>
      <c r="KIS99" s="343"/>
      <c r="KIT99" s="343"/>
      <c r="KIU99" s="343"/>
      <c r="KIV99" s="343"/>
      <c r="KIW99" s="343"/>
      <c r="KIX99" s="343"/>
      <c r="KIY99" s="343"/>
      <c r="KIZ99" s="343"/>
      <c r="KJA99" s="343"/>
      <c r="KJB99" s="343"/>
      <c r="KJC99" s="343"/>
      <c r="KJD99" s="343"/>
      <c r="KJE99" s="343"/>
      <c r="KJF99" s="343"/>
      <c r="KJG99" s="343"/>
      <c r="KJH99" s="343"/>
      <c r="KJI99" s="343"/>
      <c r="KJJ99" s="343"/>
      <c r="KJK99" s="343"/>
      <c r="KJL99" s="343"/>
      <c r="KJM99" s="343"/>
      <c r="KJN99" s="343"/>
      <c r="KJO99" s="343"/>
      <c r="KJP99" s="343"/>
      <c r="KJQ99" s="343"/>
      <c r="KJR99" s="343"/>
      <c r="KJS99" s="343"/>
      <c r="KJT99" s="343"/>
      <c r="KJU99" s="343"/>
      <c r="KJV99" s="343"/>
      <c r="KJW99" s="343"/>
      <c r="KJX99" s="343"/>
      <c r="KJY99" s="343"/>
      <c r="KJZ99" s="343"/>
      <c r="KKA99" s="343"/>
      <c r="KKB99" s="343"/>
      <c r="KKC99" s="343"/>
      <c r="KKD99" s="343"/>
      <c r="KKE99" s="343"/>
      <c r="KKF99" s="343"/>
      <c r="KKG99" s="343"/>
      <c r="KKH99" s="343"/>
      <c r="KKI99" s="343"/>
      <c r="KKJ99" s="343"/>
      <c r="KKK99" s="343"/>
      <c r="KKL99" s="343"/>
      <c r="KKM99" s="343"/>
      <c r="KKN99" s="343"/>
      <c r="KKO99" s="343"/>
      <c r="KKP99" s="343"/>
      <c r="KKQ99" s="343"/>
      <c r="KKR99" s="343"/>
      <c r="KKS99" s="343"/>
      <c r="KKT99" s="343"/>
      <c r="KKU99" s="343"/>
      <c r="KKV99" s="343"/>
      <c r="KKW99" s="343"/>
      <c r="KKX99" s="343"/>
      <c r="KKY99" s="343"/>
      <c r="KKZ99" s="343"/>
      <c r="KLA99" s="343"/>
      <c r="KLB99" s="343"/>
      <c r="KLC99" s="343"/>
      <c r="KLD99" s="343"/>
      <c r="KLE99" s="343"/>
      <c r="KLF99" s="343"/>
      <c r="KLG99" s="343"/>
      <c r="KLH99" s="343"/>
      <c r="KLI99" s="343"/>
      <c r="KLJ99" s="343"/>
      <c r="KLK99" s="343"/>
      <c r="KLL99" s="343"/>
      <c r="KLM99" s="343"/>
      <c r="KLN99" s="343"/>
      <c r="KLO99" s="343"/>
      <c r="KLP99" s="343"/>
      <c r="KLQ99" s="343"/>
      <c r="KLR99" s="343"/>
      <c r="KLS99" s="343"/>
      <c r="KLT99" s="343"/>
      <c r="KLU99" s="343"/>
      <c r="KLV99" s="343"/>
      <c r="KLW99" s="343"/>
      <c r="KLX99" s="343"/>
      <c r="KLY99" s="343"/>
      <c r="KLZ99" s="343"/>
      <c r="KMA99" s="343"/>
      <c r="KMB99" s="343"/>
      <c r="KMC99" s="343"/>
      <c r="KMD99" s="343"/>
      <c r="KME99" s="343"/>
      <c r="KMF99" s="343"/>
      <c r="KMG99" s="343"/>
      <c r="KMH99" s="343"/>
      <c r="KMI99" s="343"/>
      <c r="KMJ99" s="343"/>
      <c r="KMK99" s="343"/>
      <c r="KML99" s="343"/>
      <c r="KMM99" s="343"/>
      <c r="KMN99" s="343"/>
      <c r="KMO99" s="343"/>
      <c r="KMP99" s="343"/>
      <c r="KMQ99" s="343"/>
      <c r="KMR99" s="343"/>
      <c r="KMS99" s="343"/>
      <c r="KMT99" s="343"/>
      <c r="KMU99" s="343"/>
      <c r="KMV99" s="343"/>
      <c r="KMW99" s="343"/>
      <c r="KMX99" s="343"/>
      <c r="KMY99" s="343"/>
      <c r="KMZ99" s="343"/>
      <c r="KNA99" s="343"/>
      <c r="KNB99" s="343"/>
      <c r="KNC99" s="343"/>
      <c r="KND99" s="343"/>
      <c r="KNE99" s="343"/>
      <c r="KNF99" s="343"/>
      <c r="KNG99" s="343"/>
      <c r="KNH99" s="343"/>
      <c r="KNI99" s="343"/>
      <c r="KNJ99" s="343"/>
      <c r="KNK99" s="343"/>
      <c r="KNL99" s="343"/>
      <c r="KNM99" s="343"/>
      <c r="KNN99" s="343"/>
      <c r="KNO99" s="343"/>
      <c r="KNP99" s="343"/>
      <c r="KNQ99" s="343"/>
      <c r="KNR99" s="343"/>
      <c r="KNS99" s="343"/>
      <c r="KNT99" s="343"/>
      <c r="KNU99" s="343"/>
      <c r="KNV99" s="343"/>
      <c r="KNW99" s="343"/>
      <c r="KNX99" s="343"/>
      <c r="KNY99" s="343"/>
      <c r="KNZ99" s="343"/>
      <c r="KOA99" s="343"/>
      <c r="KOB99" s="343"/>
      <c r="KOC99" s="343"/>
      <c r="KOD99" s="343"/>
      <c r="KOE99" s="343"/>
      <c r="KOF99" s="343"/>
      <c r="KOG99" s="343"/>
      <c r="KOH99" s="343"/>
      <c r="KOI99" s="343"/>
      <c r="KOJ99" s="343"/>
      <c r="KOK99" s="343"/>
      <c r="KOL99" s="343"/>
      <c r="KOM99" s="343"/>
      <c r="KON99" s="343"/>
      <c r="KOO99" s="343"/>
      <c r="KOP99" s="343"/>
      <c r="KOQ99" s="343"/>
      <c r="KOR99" s="343"/>
      <c r="KOS99" s="343"/>
      <c r="KOT99" s="343"/>
      <c r="KOU99" s="343"/>
      <c r="KOV99" s="343"/>
      <c r="KOW99" s="343"/>
      <c r="KOX99" s="343"/>
      <c r="KOY99" s="343"/>
      <c r="KOZ99" s="343"/>
      <c r="KPA99" s="343"/>
      <c r="KPB99" s="343"/>
      <c r="KPC99" s="343"/>
      <c r="KPD99" s="343"/>
      <c r="KPE99" s="343"/>
      <c r="KPF99" s="343"/>
      <c r="KPG99" s="343"/>
      <c r="KPH99" s="343"/>
      <c r="KPI99" s="343"/>
      <c r="KPJ99" s="343"/>
      <c r="KPK99" s="343"/>
      <c r="KPL99" s="343"/>
      <c r="KPM99" s="343"/>
      <c r="KPN99" s="343"/>
      <c r="KPO99" s="343"/>
      <c r="KPP99" s="343"/>
      <c r="KPQ99" s="343"/>
      <c r="KPR99" s="343"/>
      <c r="KPS99" s="343"/>
      <c r="KPT99" s="343"/>
      <c r="KPU99" s="343"/>
      <c r="KPV99" s="343"/>
      <c r="KPW99" s="343"/>
      <c r="KPX99" s="343"/>
      <c r="KPY99" s="343"/>
      <c r="KPZ99" s="343"/>
      <c r="KQA99" s="343"/>
      <c r="KQB99" s="343"/>
      <c r="KQC99" s="343"/>
      <c r="KQD99" s="343"/>
      <c r="KQE99" s="343"/>
      <c r="KQF99" s="343"/>
      <c r="KQG99" s="343"/>
      <c r="KQH99" s="343"/>
      <c r="KQI99" s="343"/>
      <c r="KQJ99" s="343"/>
      <c r="KQK99" s="343"/>
      <c r="KQL99" s="343"/>
      <c r="KQM99" s="343"/>
      <c r="KQN99" s="343"/>
      <c r="KQO99" s="343"/>
      <c r="KQP99" s="343"/>
      <c r="KQQ99" s="343"/>
      <c r="KQR99" s="343"/>
      <c r="KQS99" s="343"/>
      <c r="KQT99" s="343"/>
      <c r="KQU99" s="343"/>
      <c r="KQV99" s="343"/>
      <c r="KQW99" s="343"/>
      <c r="KQX99" s="343"/>
      <c r="KQY99" s="343"/>
      <c r="KQZ99" s="343"/>
      <c r="KRA99" s="343"/>
      <c r="KRB99" s="343"/>
      <c r="KRC99" s="343"/>
      <c r="KRD99" s="343"/>
      <c r="KRE99" s="343"/>
      <c r="KRF99" s="343"/>
      <c r="KRG99" s="343"/>
      <c r="KRH99" s="343"/>
      <c r="KRI99" s="343"/>
      <c r="KRJ99" s="343"/>
      <c r="KRK99" s="343"/>
      <c r="KRL99" s="343"/>
      <c r="KRM99" s="343"/>
      <c r="KRN99" s="343"/>
      <c r="KRO99" s="343"/>
      <c r="KRP99" s="343"/>
      <c r="KRQ99" s="343"/>
      <c r="KRR99" s="343"/>
      <c r="KRS99" s="343"/>
      <c r="KRT99" s="343"/>
      <c r="KRU99" s="343"/>
      <c r="KRV99" s="343"/>
      <c r="KRW99" s="343"/>
      <c r="KRX99" s="343"/>
      <c r="KRY99" s="343"/>
      <c r="KRZ99" s="343"/>
      <c r="KSA99" s="343"/>
      <c r="KSB99" s="343"/>
      <c r="KSC99" s="343"/>
      <c r="KSD99" s="343"/>
      <c r="KSE99" s="343"/>
      <c r="KSF99" s="343"/>
      <c r="KSG99" s="343"/>
      <c r="KSH99" s="343"/>
      <c r="KSI99" s="343"/>
      <c r="KSJ99" s="343"/>
      <c r="KSK99" s="343"/>
      <c r="KSL99" s="343"/>
      <c r="KSM99" s="343"/>
      <c r="KSN99" s="343"/>
      <c r="KSO99" s="343"/>
      <c r="KSP99" s="343"/>
      <c r="KSQ99" s="343"/>
      <c r="KSR99" s="343"/>
      <c r="KSS99" s="343"/>
      <c r="KST99" s="343"/>
      <c r="KSU99" s="343"/>
      <c r="KSV99" s="343"/>
      <c r="KSW99" s="343"/>
      <c r="KSX99" s="343"/>
      <c r="KSY99" s="343"/>
      <c r="KSZ99" s="343"/>
      <c r="KTA99" s="343"/>
      <c r="KTB99" s="343"/>
      <c r="KTC99" s="343"/>
      <c r="KTD99" s="343"/>
      <c r="KTE99" s="343"/>
      <c r="KTF99" s="343"/>
      <c r="KTG99" s="343"/>
      <c r="KTH99" s="343"/>
      <c r="KTI99" s="343"/>
      <c r="KTJ99" s="343"/>
      <c r="KTK99" s="343"/>
      <c r="KTL99" s="343"/>
      <c r="KTM99" s="343"/>
      <c r="KTN99" s="343"/>
      <c r="KTO99" s="343"/>
      <c r="KTP99" s="343"/>
      <c r="KTQ99" s="343"/>
      <c r="KTR99" s="343"/>
      <c r="KTS99" s="343"/>
      <c r="KTT99" s="343"/>
      <c r="KTU99" s="343"/>
      <c r="KTV99" s="343"/>
      <c r="KTW99" s="343"/>
      <c r="KTX99" s="343"/>
      <c r="KTY99" s="343"/>
      <c r="KTZ99" s="343"/>
      <c r="KUA99" s="343"/>
      <c r="KUB99" s="343"/>
      <c r="KUC99" s="343"/>
      <c r="KUD99" s="343"/>
      <c r="KUE99" s="343"/>
      <c r="KUF99" s="343"/>
      <c r="KUG99" s="343"/>
      <c r="KUH99" s="343"/>
      <c r="KUI99" s="343"/>
      <c r="KUJ99" s="343"/>
      <c r="KUK99" s="343"/>
      <c r="KUL99" s="343"/>
      <c r="KUM99" s="343"/>
      <c r="KUN99" s="343"/>
      <c r="KUO99" s="343"/>
      <c r="KUP99" s="343"/>
      <c r="KUQ99" s="343"/>
      <c r="KUR99" s="343"/>
      <c r="KUS99" s="343"/>
      <c r="KUT99" s="343"/>
      <c r="KUU99" s="343"/>
      <c r="KUV99" s="343"/>
      <c r="KUW99" s="343"/>
      <c r="KUX99" s="343"/>
      <c r="KUY99" s="343"/>
      <c r="KUZ99" s="343"/>
      <c r="KVA99" s="343"/>
      <c r="KVB99" s="343"/>
      <c r="KVC99" s="343"/>
      <c r="KVD99" s="343"/>
      <c r="KVE99" s="343"/>
      <c r="KVF99" s="343"/>
      <c r="KVG99" s="343"/>
      <c r="KVH99" s="343"/>
      <c r="KVI99" s="343"/>
      <c r="KVJ99" s="343"/>
      <c r="KVK99" s="343"/>
      <c r="KVL99" s="343"/>
      <c r="KVM99" s="343"/>
      <c r="KVN99" s="343"/>
      <c r="KVO99" s="343"/>
      <c r="KVP99" s="343"/>
      <c r="KVQ99" s="343"/>
      <c r="KVR99" s="343"/>
      <c r="KVS99" s="343"/>
      <c r="KVT99" s="343"/>
      <c r="KVU99" s="343"/>
      <c r="KVV99" s="343"/>
      <c r="KVW99" s="343"/>
      <c r="KVX99" s="343"/>
      <c r="KVY99" s="343"/>
      <c r="KVZ99" s="343"/>
      <c r="KWA99" s="343"/>
      <c r="KWB99" s="343"/>
      <c r="KWC99" s="343"/>
      <c r="KWD99" s="343"/>
      <c r="KWE99" s="343"/>
      <c r="KWF99" s="343"/>
      <c r="KWG99" s="343"/>
      <c r="KWH99" s="343"/>
      <c r="KWI99" s="343"/>
      <c r="KWJ99" s="343"/>
      <c r="KWK99" s="343"/>
      <c r="KWL99" s="343"/>
      <c r="KWM99" s="343"/>
      <c r="KWN99" s="343"/>
      <c r="KWO99" s="343"/>
      <c r="KWP99" s="343"/>
      <c r="KWQ99" s="343"/>
      <c r="KWR99" s="343"/>
      <c r="KWS99" s="343"/>
      <c r="KWT99" s="343"/>
      <c r="KWU99" s="343"/>
      <c r="KWV99" s="343"/>
      <c r="KWW99" s="343"/>
      <c r="KWX99" s="343"/>
      <c r="KWY99" s="343"/>
      <c r="KWZ99" s="343"/>
      <c r="KXA99" s="343"/>
      <c r="KXB99" s="343"/>
      <c r="KXC99" s="343"/>
      <c r="KXD99" s="343"/>
      <c r="KXE99" s="343"/>
      <c r="KXF99" s="343"/>
      <c r="KXG99" s="343"/>
      <c r="KXH99" s="343"/>
      <c r="KXI99" s="343"/>
      <c r="KXJ99" s="343"/>
      <c r="KXK99" s="343"/>
      <c r="KXL99" s="343"/>
      <c r="KXM99" s="343"/>
      <c r="KXN99" s="343"/>
      <c r="KXO99" s="343"/>
      <c r="KXP99" s="343"/>
      <c r="KXQ99" s="343"/>
      <c r="KXR99" s="343"/>
      <c r="KXS99" s="343"/>
      <c r="KXT99" s="343"/>
      <c r="KXU99" s="343"/>
      <c r="KXV99" s="343"/>
      <c r="KXW99" s="343"/>
      <c r="KXX99" s="343"/>
      <c r="KXY99" s="343"/>
      <c r="KXZ99" s="343"/>
      <c r="KYA99" s="343"/>
      <c r="KYB99" s="343"/>
      <c r="KYC99" s="343"/>
      <c r="KYD99" s="343"/>
      <c r="KYE99" s="343"/>
      <c r="KYF99" s="343"/>
      <c r="KYG99" s="343"/>
      <c r="KYH99" s="343"/>
      <c r="KYI99" s="343"/>
      <c r="KYJ99" s="343"/>
      <c r="KYK99" s="343"/>
      <c r="KYL99" s="343"/>
      <c r="KYM99" s="343"/>
      <c r="KYN99" s="343"/>
      <c r="KYO99" s="343"/>
      <c r="KYP99" s="343"/>
      <c r="KYQ99" s="343"/>
      <c r="KYR99" s="343"/>
      <c r="KYS99" s="343"/>
      <c r="KYT99" s="343"/>
      <c r="KYU99" s="343"/>
      <c r="KYV99" s="343"/>
      <c r="KYW99" s="343"/>
      <c r="KYX99" s="343"/>
      <c r="KYY99" s="343"/>
      <c r="KYZ99" s="343"/>
      <c r="KZA99" s="343"/>
      <c r="KZB99" s="343"/>
      <c r="KZC99" s="343"/>
      <c r="KZD99" s="343"/>
      <c r="KZE99" s="343"/>
      <c r="KZF99" s="343"/>
      <c r="KZG99" s="343"/>
      <c r="KZH99" s="343"/>
      <c r="KZI99" s="343"/>
      <c r="KZJ99" s="343"/>
      <c r="KZK99" s="343"/>
      <c r="KZL99" s="343"/>
      <c r="KZM99" s="343"/>
      <c r="KZN99" s="343"/>
      <c r="KZO99" s="343"/>
      <c r="KZP99" s="343"/>
      <c r="KZQ99" s="343"/>
      <c r="KZR99" s="343"/>
      <c r="KZS99" s="343"/>
      <c r="KZT99" s="343"/>
      <c r="KZU99" s="343"/>
      <c r="KZV99" s="343"/>
      <c r="KZW99" s="343"/>
      <c r="KZX99" s="343"/>
      <c r="KZY99" s="343"/>
      <c r="KZZ99" s="343"/>
      <c r="LAA99" s="343"/>
      <c r="LAB99" s="343"/>
      <c r="LAC99" s="343"/>
      <c r="LAD99" s="343"/>
      <c r="LAE99" s="343"/>
      <c r="LAF99" s="343"/>
      <c r="LAG99" s="343"/>
      <c r="LAH99" s="343"/>
      <c r="LAI99" s="343"/>
      <c r="LAJ99" s="343"/>
      <c r="LAK99" s="343"/>
      <c r="LAL99" s="343"/>
      <c r="LAM99" s="343"/>
      <c r="LAN99" s="343"/>
      <c r="LAO99" s="343"/>
      <c r="LAP99" s="343"/>
      <c r="LAQ99" s="343"/>
      <c r="LAR99" s="343"/>
      <c r="LAS99" s="343"/>
      <c r="LAT99" s="343"/>
      <c r="LAU99" s="343"/>
      <c r="LAV99" s="343"/>
      <c r="LAW99" s="343"/>
      <c r="LAX99" s="343"/>
      <c r="LAY99" s="343"/>
      <c r="LAZ99" s="343"/>
      <c r="LBA99" s="343"/>
      <c r="LBB99" s="343"/>
      <c r="LBC99" s="343"/>
      <c r="LBD99" s="343"/>
      <c r="LBE99" s="343"/>
      <c r="LBF99" s="343"/>
      <c r="LBG99" s="343"/>
      <c r="LBH99" s="343"/>
      <c r="LBI99" s="343"/>
      <c r="LBJ99" s="343"/>
      <c r="LBK99" s="343"/>
      <c r="LBL99" s="343"/>
      <c r="LBM99" s="343"/>
      <c r="LBN99" s="343"/>
      <c r="LBO99" s="343"/>
      <c r="LBP99" s="343"/>
      <c r="LBQ99" s="343"/>
      <c r="LBR99" s="343"/>
      <c r="LBS99" s="343"/>
      <c r="LBT99" s="343"/>
      <c r="LBU99" s="343"/>
      <c r="LBV99" s="343"/>
      <c r="LBW99" s="343"/>
      <c r="LBX99" s="343"/>
      <c r="LBY99" s="343"/>
      <c r="LBZ99" s="343"/>
      <c r="LCA99" s="343"/>
      <c r="LCB99" s="343"/>
      <c r="LCC99" s="343"/>
      <c r="LCD99" s="343"/>
      <c r="LCE99" s="343"/>
      <c r="LCF99" s="343"/>
      <c r="LCG99" s="343"/>
      <c r="LCH99" s="343"/>
      <c r="LCI99" s="343"/>
      <c r="LCJ99" s="343"/>
      <c r="LCK99" s="343"/>
      <c r="LCL99" s="343"/>
      <c r="LCM99" s="343"/>
      <c r="LCN99" s="343"/>
      <c r="LCO99" s="343"/>
      <c r="LCP99" s="343"/>
      <c r="LCQ99" s="343"/>
      <c r="LCR99" s="343"/>
      <c r="LCS99" s="343"/>
      <c r="LCT99" s="343"/>
      <c r="LCU99" s="343"/>
      <c r="LCV99" s="343"/>
      <c r="LCW99" s="343"/>
      <c r="LCX99" s="343"/>
      <c r="LCY99" s="343"/>
      <c r="LCZ99" s="343"/>
      <c r="LDA99" s="343"/>
      <c r="LDB99" s="343"/>
      <c r="LDC99" s="343"/>
      <c r="LDD99" s="343"/>
      <c r="LDE99" s="343"/>
      <c r="LDF99" s="343"/>
      <c r="LDG99" s="343"/>
      <c r="LDH99" s="343"/>
      <c r="LDI99" s="343"/>
      <c r="LDJ99" s="343"/>
      <c r="LDK99" s="343"/>
      <c r="LDL99" s="343"/>
      <c r="LDM99" s="343"/>
      <c r="LDN99" s="343"/>
      <c r="LDO99" s="343"/>
      <c r="LDP99" s="343"/>
      <c r="LDQ99" s="343"/>
      <c r="LDR99" s="343"/>
      <c r="LDS99" s="343"/>
      <c r="LDT99" s="343"/>
      <c r="LDU99" s="343"/>
      <c r="LDV99" s="343"/>
      <c r="LDW99" s="343"/>
      <c r="LDX99" s="343"/>
      <c r="LDY99" s="343"/>
      <c r="LDZ99" s="343"/>
      <c r="LEA99" s="343"/>
      <c r="LEB99" s="343"/>
      <c r="LEC99" s="343"/>
      <c r="LED99" s="343"/>
      <c r="LEE99" s="343"/>
      <c r="LEF99" s="343"/>
      <c r="LEG99" s="343"/>
      <c r="LEH99" s="343"/>
      <c r="LEI99" s="343"/>
      <c r="LEJ99" s="343"/>
      <c r="LEK99" s="343"/>
      <c r="LEL99" s="343"/>
      <c r="LEM99" s="343"/>
      <c r="LEN99" s="343"/>
      <c r="LEO99" s="343"/>
      <c r="LEP99" s="343"/>
      <c r="LEQ99" s="343"/>
      <c r="LER99" s="343"/>
      <c r="LES99" s="343"/>
      <c r="LET99" s="343"/>
      <c r="LEU99" s="343"/>
      <c r="LEV99" s="343"/>
      <c r="LEW99" s="343"/>
      <c r="LEX99" s="343"/>
      <c r="LEY99" s="343"/>
      <c r="LEZ99" s="343"/>
      <c r="LFA99" s="343"/>
      <c r="LFB99" s="343"/>
      <c r="LFC99" s="343"/>
      <c r="LFD99" s="343"/>
      <c r="LFE99" s="343"/>
      <c r="LFF99" s="343"/>
      <c r="LFG99" s="343"/>
      <c r="LFH99" s="343"/>
      <c r="LFI99" s="343"/>
      <c r="LFJ99" s="343"/>
      <c r="LFK99" s="343"/>
      <c r="LFL99" s="343"/>
      <c r="LFM99" s="343"/>
      <c r="LFN99" s="343"/>
      <c r="LFO99" s="343"/>
      <c r="LFP99" s="343"/>
      <c r="LFQ99" s="343"/>
      <c r="LFR99" s="343"/>
      <c r="LFS99" s="343"/>
      <c r="LFT99" s="343"/>
      <c r="LFU99" s="343"/>
      <c r="LFV99" s="343"/>
      <c r="LFW99" s="343"/>
      <c r="LFX99" s="343"/>
      <c r="LFY99" s="343"/>
      <c r="LFZ99" s="343"/>
      <c r="LGA99" s="343"/>
      <c r="LGB99" s="343"/>
      <c r="LGC99" s="343"/>
      <c r="LGD99" s="343"/>
      <c r="LGE99" s="343"/>
      <c r="LGF99" s="343"/>
      <c r="LGG99" s="343"/>
      <c r="LGH99" s="343"/>
      <c r="LGI99" s="343"/>
      <c r="LGJ99" s="343"/>
      <c r="LGK99" s="343"/>
      <c r="LGL99" s="343"/>
      <c r="LGM99" s="343"/>
      <c r="LGN99" s="343"/>
      <c r="LGO99" s="343"/>
      <c r="LGP99" s="343"/>
      <c r="LGQ99" s="343"/>
      <c r="LGR99" s="343"/>
      <c r="LGS99" s="343"/>
      <c r="LGT99" s="343"/>
      <c r="LGU99" s="343"/>
      <c r="LGV99" s="343"/>
      <c r="LGW99" s="343"/>
      <c r="LGX99" s="343"/>
      <c r="LGY99" s="343"/>
      <c r="LGZ99" s="343"/>
      <c r="LHA99" s="343"/>
      <c r="LHB99" s="343"/>
      <c r="LHC99" s="343"/>
      <c r="LHD99" s="343"/>
      <c r="LHE99" s="343"/>
      <c r="LHF99" s="343"/>
      <c r="LHG99" s="343"/>
      <c r="LHH99" s="343"/>
      <c r="LHI99" s="343"/>
      <c r="LHJ99" s="343"/>
      <c r="LHK99" s="343"/>
      <c r="LHL99" s="343"/>
      <c r="LHM99" s="343"/>
      <c r="LHN99" s="343"/>
      <c r="LHO99" s="343"/>
      <c r="LHP99" s="343"/>
      <c r="LHQ99" s="343"/>
      <c r="LHR99" s="343"/>
      <c r="LHS99" s="343"/>
      <c r="LHT99" s="343"/>
      <c r="LHU99" s="343"/>
      <c r="LHV99" s="343"/>
      <c r="LHW99" s="343"/>
      <c r="LHX99" s="343"/>
      <c r="LHY99" s="343"/>
      <c r="LHZ99" s="343"/>
      <c r="LIA99" s="343"/>
      <c r="LIB99" s="343"/>
      <c r="LIC99" s="343"/>
      <c r="LID99" s="343"/>
      <c r="LIE99" s="343"/>
      <c r="LIF99" s="343"/>
      <c r="LIG99" s="343"/>
      <c r="LIH99" s="343"/>
      <c r="LII99" s="343"/>
      <c r="LIJ99" s="343"/>
      <c r="LIK99" s="343"/>
      <c r="LIL99" s="343"/>
      <c r="LIM99" s="343"/>
      <c r="LIN99" s="343"/>
      <c r="LIO99" s="343"/>
      <c r="LIP99" s="343"/>
      <c r="LIQ99" s="343"/>
      <c r="LIR99" s="343"/>
      <c r="LIS99" s="343"/>
      <c r="LIT99" s="343"/>
      <c r="LIU99" s="343"/>
      <c r="LIV99" s="343"/>
      <c r="LIW99" s="343"/>
      <c r="LIX99" s="343"/>
      <c r="LIY99" s="343"/>
      <c r="LIZ99" s="343"/>
      <c r="LJA99" s="343"/>
      <c r="LJB99" s="343"/>
      <c r="LJC99" s="343"/>
      <c r="LJD99" s="343"/>
      <c r="LJE99" s="343"/>
      <c r="LJF99" s="343"/>
      <c r="LJG99" s="343"/>
      <c r="LJH99" s="343"/>
      <c r="LJI99" s="343"/>
      <c r="LJJ99" s="343"/>
      <c r="LJK99" s="343"/>
      <c r="LJL99" s="343"/>
      <c r="LJM99" s="343"/>
      <c r="LJN99" s="343"/>
      <c r="LJO99" s="343"/>
      <c r="LJP99" s="343"/>
      <c r="LJQ99" s="343"/>
      <c r="LJR99" s="343"/>
      <c r="LJS99" s="343"/>
      <c r="LJT99" s="343"/>
      <c r="LJU99" s="343"/>
      <c r="LJV99" s="343"/>
      <c r="LJW99" s="343"/>
      <c r="LJX99" s="343"/>
      <c r="LJY99" s="343"/>
      <c r="LJZ99" s="343"/>
      <c r="LKA99" s="343"/>
      <c r="LKB99" s="343"/>
      <c r="LKC99" s="343"/>
      <c r="LKD99" s="343"/>
      <c r="LKE99" s="343"/>
      <c r="LKF99" s="343"/>
      <c r="LKG99" s="343"/>
      <c r="LKH99" s="343"/>
      <c r="LKI99" s="343"/>
      <c r="LKJ99" s="343"/>
      <c r="LKK99" s="343"/>
      <c r="LKL99" s="343"/>
      <c r="LKM99" s="343"/>
      <c r="LKN99" s="343"/>
      <c r="LKO99" s="343"/>
      <c r="LKP99" s="343"/>
      <c r="LKQ99" s="343"/>
      <c r="LKR99" s="343"/>
      <c r="LKS99" s="343"/>
      <c r="LKT99" s="343"/>
      <c r="LKU99" s="343"/>
      <c r="LKV99" s="343"/>
      <c r="LKW99" s="343"/>
      <c r="LKX99" s="343"/>
      <c r="LKY99" s="343"/>
      <c r="LKZ99" s="343"/>
      <c r="LLA99" s="343"/>
      <c r="LLB99" s="343"/>
      <c r="LLC99" s="343"/>
      <c r="LLD99" s="343"/>
      <c r="LLE99" s="343"/>
      <c r="LLF99" s="343"/>
      <c r="LLG99" s="343"/>
      <c r="LLH99" s="343"/>
      <c r="LLI99" s="343"/>
      <c r="LLJ99" s="343"/>
      <c r="LLK99" s="343"/>
      <c r="LLL99" s="343"/>
      <c r="LLM99" s="343"/>
      <c r="LLN99" s="343"/>
      <c r="LLO99" s="343"/>
      <c r="LLP99" s="343"/>
      <c r="LLQ99" s="343"/>
      <c r="LLR99" s="343"/>
      <c r="LLS99" s="343"/>
      <c r="LLT99" s="343"/>
      <c r="LLU99" s="343"/>
      <c r="LLV99" s="343"/>
      <c r="LLW99" s="343"/>
      <c r="LLX99" s="343"/>
      <c r="LLY99" s="343"/>
      <c r="LLZ99" s="343"/>
      <c r="LMA99" s="343"/>
      <c r="LMB99" s="343"/>
      <c r="LMC99" s="343"/>
      <c r="LMD99" s="343"/>
      <c r="LME99" s="343"/>
      <c r="LMF99" s="343"/>
      <c r="LMG99" s="343"/>
      <c r="LMH99" s="343"/>
      <c r="LMI99" s="343"/>
      <c r="LMJ99" s="343"/>
      <c r="LMK99" s="343"/>
      <c r="LML99" s="343"/>
      <c r="LMM99" s="343"/>
      <c r="LMN99" s="343"/>
      <c r="LMO99" s="343"/>
      <c r="LMP99" s="343"/>
      <c r="LMQ99" s="343"/>
      <c r="LMR99" s="343"/>
      <c r="LMS99" s="343"/>
      <c r="LMT99" s="343"/>
      <c r="LMU99" s="343"/>
      <c r="LMV99" s="343"/>
      <c r="LMW99" s="343"/>
      <c r="LMX99" s="343"/>
      <c r="LMY99" s="343"/>
      <c r="LMZ99" s="343"/>
      <c r="LNA99" s="343"/>
      <c r="LNB99" s="343"/>
      <c r="LNC99" s="343"/>
      <c r="LND99" s="343"/>
      <c r="LNE99" s="343"/>
      <c r="LNF99" s="343"/>
      <c r="LNG99" s="343"/>
      <c r="LNH99" s="343"/>
      <c r="LNI99" s="343"/>
      <c r="LNJ99" s="343"/>
      <c r="LNK99" s="343"/>
      <c r="LNL99" s="343"/>
      <c r="LNM99" s="343"/>
      <c r="LNN99" s="343"/>
      <c r="LNO99" s="343"/>
      <c r="LNP99" s="343"/>
      <c r="LNQ99" s="343"/>
      <c r="LNR99" s="343"/>
      <c r="LNS99" s="343"/>
      <c r="LNT99" s="343"/>
      <c r="LNU99" s="343"/>
      <c r="LNV99" s="343"/>
      <c r="LNW99" s="343"/>
      <c r="LNX99" s="343"/>
      <c r="LNY99" s="343"/>
      <c r="LNZ99" s="343"/>
      <c r="LOA99" s="343"/>
      <c r="LOB99" s="343"/>
      <c r="LOC99" s="343"/>
      <c r="LOD99" s="343"/>
      <c r="LOE99" s="343"/>
      <c r="LOF99" s="343"/>
      <c r="LOG99" s="343"/>
      <c r="LOH99" s="343"/>
      <c r="LOI99" s="343"/>
      <c r="LOJ99" s="343"/>
      <c r="LOK99" s="343"/>
      <c r="LOL99" s="343"/>
      <c r="LOM99" s="343"/>
      <c r="LON99" s="343"/>
      <c r="LOO99" s="343"/>
      <c r="LOP99" s="343"/>
      <c r="LOQ99" s="343"/>
      <c r="LOR99" s="343"/>
      <c r="LOS99" s="343"/>
      <c r="LOT99" s="343"/>
      <c r="LOU99" s="343"/>
      <c r="LOV99" s="343"/>
      <c r="LOW99" s="343"/>
      <c r="LOX99" s="343"/>
      <c r="LOY99" s="343"/>
      <c r="LOZ99" s="343"/>
      <c r="LPA99" s="343"/>
      <c r="LPB99" s="343"/>
      <c r="LPC99" s="343"/>
      <c r="LPD99" s="343"/>
      <c r="LPE99" s="343"/>
      <c r="LPF99" s="343"/>
      <c r="LPG99" s="343"/>
      <c r="LPH99" s="343"/>
      <c r="LPI99" s="343"/>
      <c r="LPJ99" s="343"/>
      <c r="LPK99" s="343"/>
      <c r="LPL99" s="343"/>
      <c r="LPM99" s="343"/>
      <c r="LPN99" s="343"/>
      <c r="LPO99" s="343"/>
      <c r="LPP99" s="343"/>
      <c r="LPQ99" s="343"/>
      <c r="LPR99" s="343"/>
      <c r="LPS99" s="343"/>
      <c r="LPT99" s="343"/>
      <c r="LPU99" s="343"/>
      <c r="LPV99" s="343"/>
      <c r="LPW99" s="343"/>
      <c r="LPX99" s="343"/>
      <c r="LPY99" s="343"/>
      <c r="LPZ99" s="343"/>
      <c r="LQA99" s="343"/>
      <c r="LQB99" s="343"/>
      <c r="LQC99" s="343"/>
      <c r="LQD99" s="343"/>
      <c r="LQE99" s="343"/>
      <c r="LQF99" s="343"/>
      <c r="LQG99" s="343"/>
      <c r="LQH99" s="343"/>
      <c r="LQI99" s="343"/>
      <c r="LQJ99" s="343"/>
      <c r="LQK99" s="343"/>
      <c r="LQL99" s="343"/>
      <c r="LQM99" s="343"/>
      <c r="LQN99" s="343"/>
      <c r="LQO99" s="343"/>
      <c r="LQP99" s="343"/>
      <c r="LQQ99" s="343"/>
      <c r="LQR99" s="343"/>
      <c r="LQS99" s="343"/>
      <c r="LQT99" s="343"/>
      <c r="LQU99" s="343"/>
      <c r="LQV99" s="343"/>
      <c r="LQW99" s="343"/>
      <c r="LQX99" s="343"/>
      <c r="LQY99" s="343"/>
      <c r="LQZ99" s="343"/>
      <c r="LRA99" s="343"/>
      <c r="LRB99" s="343"/>
      <c r="LRC99" s="343"/>
      <c r="LRD99" s="343"/>
      <c r="LRE99" s="343"/>
      <c r="LRF99" s="343"/>
      <c r="LRG99" s="343"/>
      <c r="LRH99" s="343"/>
      <c r="LRI99" s="343"/>
      <c r="LRJ99" s="343"/>
      <c r="LRK99" s="343"/>
      <c r="LRL99" s="343"/>
      <c r="LRM99" s="343"/>
      <c r="LRN99" s="343"/>
      <c r="LRO99" s="343"/>
      <c r="LRP99" s="343"/>
      <c r="LRQ99" s="343"/>
      <c r="LRR99" s="343"/>
      <c r="LRS99" s="343"/>
      <c r="LRT99" s="343"/>
      <c r="LRU99" s="343"/>
      <c r="LRV99" s="343"/>
      <c r="LRW99" s="343"/>
      <c r="LRX99" s="343"/>
      <c r="LRY99" s="343"/>
      <c r="LRZ99" s="343"/>
      <c r="LSA99" s="343"/>
      <c r="LSB99" s="343"/>
      <c r="LSC99" s="343"/>
      <c r="LSD99" s="343"/>
      <c r="LSE99" s="343"/>
      <c r="LSF99" s="343"/>
      <c r="LSG99" s="343"/>
      <c r="LSH99" s="343"/>
      <c r="LSI99" s="343"/>
      <c r="LSJ99" s="343"/>
      <c r="LSK99" s="343"/>
      <c r="LSL99" s="343"/>
      <c r="LSM99" s="343"/>
      <c r="LSN99" s="343"/>
      <c r="LSO99" s="343"/>
      <c r="LSP99" s="343"/>
      <c r="LSQ99" s="343"/>
      <c r="LSR99" s="343"/>
      <c r="LSS99" s="343"/>
      <c r="LST99" s="343"/>
      <c r="LSU99" s="343"/>
      <c r="LSV99" s="343"/>
      <c r="LSW99" s="343"/>
      <c r="LSX99" s="343"/>
      <c r="LSY99" s="343"/>
      <c r="LSZ99" s="343"/>
      <c r="LTA99" s="343"/>
      <c r="LTB99" s="343"/>
      <c r="LTC99" s="343"/>
      <c r="LTD99" s="343"/>
      <c r="LTE99" s="343"/>
      <c r="LTF99" s="343"/>
      <c r="LTG99" s="343"/>
      <c r="LTH99" s="343"/>
      <c r="LTI99" s="343"/>
      <c r="LTJ99" s="343"/>
      <c r="LTK99" s="343"/>
      <c r="LTL99" s="343"/>
      <c r="LTM99" s="343"/>
      <c r="LTN99" s="343"/>
      <c r="LTO99" s="343"/>
      <c r="LTP99" s="343"/>
      <c r="LTQ99" s="343"/>
      <c r="LTR99" s="343"/>
      <c r="LTS99" s="343"/>
      <c r="LTT99" s="343"/>
      <c r="LTU99" s="343"/>
      <c r="LTV99" s="343"/>
      <c r="LTW99" s="343"/>
      <c r="LTX99" s="343"/>
      <c r="LTY99" s="343"/>
      <c r="LTZ99" s="343"/>
      <c r="LUA99" s="343"/>
      <c r="LUB99" s="343"/>
      <c r="LUC99" s="343"/>
      <c r="LUD99" s="343"/>
      <c r="LUE99" s="343"/>
      <c r="LUF99" s="343"/>
      <c r="LUG99" s="343"/>
      <c r="LUH99" s="343"/>
      <c r="LUI99" s="343"/>
      <c r="LUJ99" s="343"/>
      <c r="LUK99" s="343"/>
      <c r="LUL99" s="343"/>
      <c r="LUM99" s="343"/>
      <c r="LUN99" s="343"/>
      <c r="LUO99" s="343"/>
      <c r="LUP99" s="343"/>
      <c r="LUQ99" s="343"/>
      <c r="LUR99" s="343"/>
      <c r="LUS99" s="343"/>
      <c r="LUT99" s="343"/>
      <c r="LUU99" s="343"/>
      <c r="LUV99" s="343"/>
      <c r="LUW99" s="343"/>
      <c r="LUX99" s="343"/>
      <c r="LUY99" s="343"/>
      <c r="LUZ99" s="343"/>
      <c r="LVA99" s="343"/>
      <c r="LVB99" s="343"/>
      <c r="LVC99" s="343"/>
      <c r="LVD99" s="343"/>
      <c r="LVE99" s="343"/>
      <c r="LVF99" s="343"/>
      <c r="LVG99" s="343"/>
      <c r="LVH99" s="343"/>
      <c r="LVI99" s="343"/>
      <c r="LVJ99" s="343"/>
      <c r="LVK99" s="343"/>
      <c r="LVL99" s="343"/>
      <c r="LVM99" s="343"/>
      <c r="LVN99" s="343"/>
      <c r="LVO99" s="343"/>
      <c r="LVP99" s="343"/>
      <c r="LVQ99" s="343"/>
      <c r="LVR99" s="343"/>
      <c r="LVS99" s="343"/>
      <c r="LVT99" s="343"/>
      <c r="LVU99" s="343"/>
      <c r="LVV99" s="343"/>
      <c r="LVW99" s="343"/>
      <c r="LVX99" s="343"/>
      <c r="LVY99" s="343"/>
      <c r="LVZ99" s="343"/>
      <c r="LWA99" s="343"/>
      <c r="LWB99" s="343"/>
      <c r="LWC99" s="343"/>
      <c r="LWD99" s="343"/>
      <c r="LWE99" s="343"/>
      <c r="LWF99" s="343"/>
      <c r="LWG99" s="343"/>
      <c r="LWH99" s="343"/>
      <c r="LWI99" s="343"/>
      <c r="LWJ99" s="343"/>
      <c r="LWK99" s="343"/>
      <c r="LWL99" s="343"/>
      <c r="LWM99" s="343"/>
      <c r="LWN99" s="343"/>
      <c r="LWO99" s="343"/>
      <c r="LWP99" s="343"/>
      <c r="LWQ99" s="343"/>
      <c r="LWR99" s="343"/>
      <c r="LWS99" s="343"/>
      <c r="LWT99" s="343"/>
      <c r="LWU99" s="343"/>
      <c r="LWV99" s="343"/>
      <c r="LWW99" s="343"/>
      <c r="LWX99" s="343"/>
      <c r="LWY99" s="343"/>
      <c r="LWZ99" s="343"/>
      <c r="LXA99" s="343"/>
      <c r="LXB99" s="343"/>
      <c r="LXC99" s="343"/>
      <c r="LXD99" s="343"/>
      <c r="LXE99" s="343"/>
      <c r="LXF99" s="343"/>
      <c r="LXG99" s="343"/>
      <c r="LXH99" s="343"/>
      <c r="LXI99" s="343"/>
      <c r="LXJ99" s="343"/>
      <c r="LXK99" s="343"/>
      <c r="LXL99" s="343"/>
      <c r="LXM99" s="343"/>
      <c r="LXN99" s="343"/>
      <c r="LXO99" s="343"/>
      <c r="LXP99" s="343"/>
      <c r="LXQ99" s="343"/>
      <c r="LXR99" s="343"/>
      <c r="LXS99" s="343"/>
      <c r="LXT99" s="343"/>
      <c r="LXU99" s="343"/>
      <c r="LXV99" s="343"/>
      <c r="LXW99" s="343"/>
      <c r="LXX99" s="343"/>
      <c r="LXY99" s="343"/>
      <c r="LXZ99" s="343"/>
      <c r="LYA99" s="343"/>
      <c r="LYB99" s="343"/>
      <c r="LYC99" s="343"/>
      <c r="LYD99" s="343"/>
      <c r="LYE99" s="343"/>
      <c r="LYF99" s="343"/>
      <c r="LYG99" s="343"/>
      <c r="LYH99" s="343"/>
      <c r="LYI99" s="343"/>
      <c r="LYJ99" s="343"/>
      <c r="LYK99" s="343"/>
      <c r="LYL99" s="343"/>
      <c r="LYM99" s="343"/>
      <c r="LYN99" s="343"/>
      <c r="LYO99" s="343"/>
      <c r="LYP99" s="343"/>
      <c r="LYQ99" s="343"/>
      <c r="LYR99" s="343"/>
      <c r="LYS99" s="343"/>
      <c r="LYT99" s="343"/>
      <c r="LYU99" s="343"/>
      <c r="LYV99" s="343"/>
      <c r="LYW99" s="343"/>
      <c r="LYX99" s="343"/>
      <c r="LYY99" s="343"/>
      <c r="LYZ99" s="343"/>
      <c r="LZA99" s="343"/>
      <c r="LZB99" s="343"/>
      <c r="LZC99" s="343"/>
      <c r="LZD99" s="343"/>
      <c r="LZE99" s="343"/>
      <c r="LZF99" s="343"/>
      <c r="LZG99" s="343"/>
      <c r="LZH99" s="343"/>
      <c r="LZI99" s="343"/>
      <c r="LZJ99" s="343"/>
      <c r="LZK99" s="343"/>
      <c r="LZL99" s="343"/>
      <c r="LZM99" s="343"/>
      <c r="LZN99" s="343"/>
      <c r="LZO99" s="343"/>
      <c r="LZP99" s="343"/>
      <c r="LZQ99" s="343"/>
      <c r="LZR99" s="343"/>
      <c r="LZS99" s="343"/>
      <c r="LZT99" s="343"/>
      <c r="LZU99" s="343"/>
      <c r="LZV99" s="343"/>
      <c r="LZW99" s="343"/>
      <c r="LZX99" s="343"/>
      <c r="LZY99" s="343"/>
      <c r="LZZ99" s="343"/>
      <c r="MAA99" s="343"/>
      <c r="MAB99" s="343"/>
      <c r="MAC99" s="343"/>
      <c r="MAD99" s="343"/>
      <c r="MAE99" s="343"/>
      <c r="MAF99" s="343"/>
      <c r="MAG99" s="343"/>
      <c r="MAH99" s="343"/>
      <c r="MAI99" s="343"/>
      <c r="MAJ99" s="343"/>
      <c r="MAK99" s="343"/>
      <c r="MAL99" s="343"/>
      <c r="MAM99" s="343"/>
      <c r="MAN99" s="343"/>
      <c r="MAO99" s="343"/>
      <c r="MAP99" s="343"/>
      <c r="MAQ99" s="343"/>
      <c r="MAR99" s="343"/>
      <c r="MAS99" s="343"/>
      <c r="MAT99" s="343"/>
      <c r="MAU99" s="343"/>
      <c r="MAV99" s="343"/>
      <c r="MAW99" s="343"/>
      <c r="MAX99" s="343"/>
      <c r="MAY99" s="343"/>
      <c r="MAZ99" s="343"/>
      <c r="MBA99" s="343"/>
      <c r="MBB99" s="343"/>
      <c r="MBC99" s="343"/>
      <c r="MBD99" s="343"/>
      <c r="MBE99" s="343"/>
      <c r="MBF99" s="343"/>
      <c r="MBG99" s="343"/>
      <c r="MBH99" s="343"/>
      <c r="MBI99" s="343"/>
      <c r="MBJ99" s="343"/>
      <c r="MBK99" s="343"/>
      <c r="MBL99" s="343"/>
      <c r="MBM99" s="343"/>
      <c r="MBN99" s="343"/>
      <c r="MBO99" s="343"/>
      <c r="MBP99" s="343"/>
      <c r="MBQ99" s="343"/>
      <c r="MBR99" s="343"/>
      <c r="MBS99" s="343"/>
      <c r="MBT99" s="343"/>
      <c r="MBU99" s="343"/>
      <c r="MBV99" s="343"/>
      <c r="MBW99" s="343"/>
      <c r="MBX99" s="343"/>
      <c r="MBY99" s="343"/>
      <c r="MBZ99" s="343"/>
      <c r="MCA99" s="343"/>
      <c r="MCB99" s="343"/>
      <c r="MCC99" s="343"/>
      <c r="MCD99" s="343"/>
      <c r="MCE99" s="343"/>
      <c r="MCF99" s="343"/>
      <c r="MCG99" s="343"/>
      <c r="MCH99" s="343"/>
      <c r="MCI99" s="343"/>
      <c r="MCJ99" s="343"/>
      <c r="MCK99" s="343"/>
      <c r="MCL99" s="343"/>
      <c r="MCM99" s="343"/>
      <c r="MCN99" s="343"/>
      <c r="MCO99" s="343"/>
      <c r="MCP99" s="343"/>
      <c r="MCQ99" s="343"/>
      <c r="MCR99" s="343"/>
      <c r="MCS99" s="343"/>
      <c r="MCT99" s="343"/>
      <c r="MCU99" s="343"/>
      <c r="MCV99" s="343"/>
      <c r="MCW99" s="343"/>
      <c r="MCX99" s="343"/>
      <c r="MCY99" s="343"/>
      <c r="MCZ99" s="343"/>
      <c r="MDA99" s="343"/>
      <c r="MDB99" s="343"/>
      <c r="MDC99" s="343"/>
      <c r="MDD99" s="343"/>
      <c r="MDE99" s="343"/>
      <c r="MDF99" s="343"/>
      <c r="MDG99" s="343"/>
      <c r="MDH99" s="343"/>
      <c r="MDI99" s="343"/>
      <c r="MDJ99" s="343"/>
      <c r="MDK99" s="343"/>
      <c r="MDL99" s="343"/>
      <c r="MDM99" s="343"/>
      <c r="MDN99" s="343"/>
      <c r="MDO99" s="343"/>
      <c r="MDP99" s="343"/>
      <c r="MDQ99" s="343"/>
      <c r="MDR99" s="343"/>
      <c r="MDS99" s="343"/>
      <c r="MDT99" s="343"/>
      <c r="MDU99" s="343"/>
      <c r="MDV99" s="343"/>
      <c r="MDW99" s="343"/>
      <c r="MDX99" s="343"/>
      <c r="MDY99" s="343"/>
      <c r="MDZ99" s="343"/>
      <c r="MEA99" s="343"/>
      <c r="MEB99" s="343"/>
      <c r="MEC99" s="343"/>
      <c r="MED99" s="343"/>
      <c r="MEE99" s="343"/>
      <c r="MEF99" s="343"/>
      <c r="MEG99" s="343"/>
      <c r="MEH99" s="343"/>
      <c r="MEI99" s="343"/>
      <c r="MEJ99" s="343"/>
      <c r="MEK99" s="343"/>
      <c r="MEL99" s="343"/>
      <c r="MEM99" s="343"/>
      <c r="MEN99" s="343"/>
      <c r="MEO99" s="343"/>
      <c r="MEP99" s="343"/>
      <c r="MEQ99" s="343"/>
      <c r="MER99" s="343"/>
      <c r="MES99" s="343"/>
      <c r="MET99" s="343"/>
      <c r="MEU99" s="343"/>
      <c r="MEV99" s="343"/>
      <c r="MEW99" s="343"/>
      <c r="MEX99" s="343"/>
      <c r="MEY99" s="343"/>
      <c r="MEZ99" s="343"/>
      <c r="MFA99" s="343"/>
      <c r="MFB99" s="343"/>
      <c r="MFC99" s="343"/>
      <c r="MFD99" s="343"/>
      <c r="MFE99" s="343"/>
      <c r="MFF99" s="343"/>
      <c r="MFG99" s="343"/>
      <c r="MFH99" s="343"/>
      <c r="MFI99" s="343"/>
      <c r="MFJ99" s="343"/>
      <c r="MFK99" s="343"/>
      <c r="MFL99" s="343"/>
      <c r="MFM99" s="343"/>
      <c r="MFN99" s="343"/>
      <c r="MFO99" s="343"/>
      <c r="MFP99" s="343"/>
      <c r="MFQ99" s="343"/>
      <c r="MFR99" s="343"/>
      <c r="MFS99" s="343"/>
      <c r="MFT99" s="343"/>
      <c r="MFU99" s="343"/>
      <c r="MFV99" s="343"/>
      <c r="MFW99" s="343"/>
      <c r="MFX99" s="343"/>
      <c r="MFY99" s="343"/>
      <c r="MFZ99" s="343"/>
      <c r="MGA99" s="343"/>
      <c r="MGB99" s="343"/>
      <c r="MGC99" s="343"/>
      <c r="MGD99" s="343"/>
      <c r="MGE99" s="343"/>
      <c r="MGF99" s="343"/>
      <c r="MGG99" s="343"/>
      <c r="MGH99" s="343"/>
      <c r="MGI99" s="343"/>
      <c r="MGJ99" s="343"/>
      <c r="MGK99" s="343"/>
      <c r="MGL99" s="343"/>
      <c r="MGM99" s="343"/>
      <c r="MGN99" s="343"/>
      <c r="MGO99" s="343"/>
      <c r="MGP99" s="343"/>
      <c r="MGQ99" s="343"/>
      <c r="MGR99" s="343"/>
      <c r="MGS99" s="343"/>
      <c r="MGT99" s="343"/>
      <c r="MGU99" s="343"/>
      <c r="MGV99" s="343"/>
      <c r="MGW99" s="343"/>
      <c r="MGX99" s="343"/>
      <c r="MGY99" s="343"/>
      <c r="MGZ99" s="343"/>
      <c r="MHA99" s="343"/>
      <c r="MHB99" s="343"/>
      <c r="MHC99" s="343"/>
      <c r="MHD99" s="343"/>
      <c r="MHE99" s="343"/>
      <c r="MHF99" s="343"/>
      <c r="MHG99" s="343"/>
      <c r="MHH99" s="343"/>
      <c r="MHI99" s="343"/>
      <c r="MHJ99" s="343"/>
      <c r="MHK99" s="343"/>
      <c r="MHL99" s="343"/>
      <c r="MHM99" s="343"/>
      <c r="MHN99" s="343"/>
      <c r="MHO99" s="343"/>
      <c r="MHP99" s="343"/>
      <c r="MHQ99" s="343"/>
      <c r="MHR99" s="343"/>
      <c r="MHS99" s="343"/>
      <c r="MHT99" s="343"/>
      <c r="MHU99" s="343"/>
      <c r="MHV99" s="343"/>
      <c r="MHW99" s="343"/>
      <c r="MHX99" s="343"/>
      <c r="MHY99" s="343"/>
      <c r="MHZ99" s="343"/>
      <c r="MIA99" s="343"/>
      <c r="MIB99" s="343"/>
      <c r="MIC99" s="343"/>
      <c r="MID99" s="343"/>
      <c r="MIE99" s="343"/>
      <c r="MIF99" s="343"/>
      <c r="MIG99" s="343"/>
      <c r="MIH99" s="343"/>
      <c r="MII99" s="343"/>
      <c r="MIJ99" s="343"/>
      <c r="MIK99" s="343"/>
      <c r="MIL99" s="343"/>
      <c r="MIM99" s="343"/>
      <c r="MIN99" s="343"/>
      <c r="MIO99" s="343"/>
      <c r="MIP99" s="343"/>
      <c r="MIQ99" s="343"/>
      <c r="MIR99" s="343"/>
      <c r="MIS99" s="343"/>
      <c r="MIT99" s="343"/>
      <c r="MIU99" s="343"/>
      <c r="MIV99" s="343"/>
      <c r="MIW99" s="343"/>
      <c r="MIX99" s="343"/>
      <c r="MIY99" s="343"/>
      <c r="MIZ99" s="343"/>
      <c r="MJA99" s="343"/>
      <c r="MJB99" s="343"/>
      <c r="MJC99" s="343"/>
      <c r="MJD99" s="343"/>
      <c r="MJE99" s="343"/>
      <c r="MJF99" s="343"/>
      <c r="MJG99" s="343"/>
      <c r="MJH99" s="343"/>
      <c r="MJI99" s="343"/>
      <c r="MJJ99" s="343"/>
      <c r="MJK99" s="343"/>
      <c r="MJL99" s="343"/>
      <c r="MJM99" s="343"/>
      <c r="MJN99" s="343"/>
      <c r="MJO99" s="343"/>
      <c r="MJP99" s="343"/>
      <c r="MJQ99" s="343"/>
      <c r="MJR99" s="343"/>
      <c r="MJS99" s="343"/>
      <c r="MJT99" s="343"/>
      <c r="MJU99" s="343"/>
      <c r="MJV99" s="343"/>
      <c r="MJW99" s="343"/>
      <c r="MJX99" s="343"/>
      <c r="MJY99" s="343"/>
      <c r="MJZ99" s="343"/>
      <c r="MKA99" s="343"/>
      <c r="MKB99" s="343"/>
      <c r="MKC99" s="343"/>
      <c r="MKD99" s="343"/>
      <c r="MKE99" s="343"/>
      <c r="MKF99" s="343"/>
      <c r="MKG99" s="343"/>
      <c r="MKH99" s="343"/>
      <c r="MKI99" s="343"/>
      <c r="MKJ99" s="343"/>
      <c r="MKK99" s="343"/>
      <c r="MKL99" s="343"/>
      <c r="MKM99" s="343"/>
      <c r="MKN99" s="343"/>
      <c r="MKO99" s="343"/>
      <c r="MKP99" s="343"/>
      <c r="MKQ99" s="343"/>
      <c r="MKR99" s="343"/>
      <c r="MKS99" s="343"/>
      <c r="MKT99" s="343"/>
      <c r="MKU99" s="343"/>
      <c r="MKV99" s="343"/>
      <c r="MKW99" s="343"/>
      <c r="MKX99" s="343"/>
      <c r="MKY99" s="343"/>
      <c r="MKZ99" s="343"/>
      <c r="MLA99" s="343"/>
      <c r="MLB99" s="343"/>
      <c r="MLC99" s="343"/>
      <c r="MLD99" s="343"/>
      <c r="MLE99" s="343"/>
      <c r="MLF99" s="343"/>
      <c r="MLG99" s="343"/>
      <c r="MLH99" s="343"/>
      <c r="MLI99" s="343"/>
      <c r="MLJ99" s="343"/>
      <c r="MLK99" s="343"/>
      <c r="MLL99" s="343"/>
      <c r="MLM99" s="343"/>
      <c r="MLN99" s="343"/>
      <c r="MLO99" s="343"/>
      <c r="MLP99" s="343"/>
      <c r="MLQ99" s="343"/>
      <c r="MLR99" s="343"/>
      <c r="MLS99" s="343"/>
      <c r="MLT99" s="343"/>
      <c r="MLU99" s="343"/>
      <c r="MLV99" s="343"/>
      <c r="MLW99" s="343"/>
      <c r="MLX99" s="343"/>
      <c r="MLY99" s="343"/>
      <c r="MLZ99" s="343"/>
      <c r="MMA99" s="343"/>
      <c r="MMB99" s="343"/>
      <c r="MMC99" s="343"/>
      <c r="MMD99" s="343"/>
      <c r="MME99" s="343"/>
      <c r="MMF99" s="343"/>
      <c r="MMG99" s="343"/>
      <c r="MMH99" s="343"/>
      <c r="MMI99" s="343"/>
      <c r="MMJ99" s="343"/>
      <c r="MMK99" s="343"/>
      <c r="MML99" s="343"/>
      <c r="MMM99" s="343"/>
      <c r="MMN99" s="343"/>
      <c r="MMO99" s="343"/>
      <c r="MMP99" s="343"/>
      <c r="MMQ99" s="343"/>
      <c r="MMR99" s="343"/>
      <c r="MMS99" s="343"/>
      <c r="MMT99" s="343"/>
      <c r="MMU99" s="343"/>
      <c r="MMV99" s="343"/>
      <c r="MMW99" s="343"/>
      <c r="MMX99" s="343"/>
      <c r="MMY99" s="343"/>
      <c r="MMZ99" s="343"/>
      <c r="MNA99" s="343"/>
      <c r="MNB99" s="343"/>
      <c r="MNC99" s="343"/>
      <c r="MND99" s="343"/>
      <c r="MNE99" s="343"/>
      <c r="MNF99" s="343"/>
      <c r="MNG99" s="343"/>
      <c r="MNH99" s="343"/>
      <c r="MNI99" s="343"/>
      <c r="MNJ99" s="343"/>
      <c r="MNK99" s="343"/>
      <c r="MNL99" s="343"/>
      <c r="MNM99" s="343"/>
      <c r="MNN99" s="343"/>
      <c r="MNO99" s="343"/>
      <c r="MNP99" s="343"/>
      <c r="MNQ99" s="343"/>
      <c r="MNR99" s="343"/>
      <c r="MNS99" s="343"/>
      <c r="MNT99" s="343"/>
      <c r="MNU99" s="343"/>
      <c r="MNV99" s="343"/>
      <c r="MNW99" s="343"/>
      <c r="MNX99" s="343"/>
      <c r="MNY99" s="343"/>
      <c r="MNZ99" s="343"/>
      <c r="MOA99" s="343"/>
      <c r="MOB99" s="343"/>
      <c r="MOC99" s="343"/>
      <c r="MOD99" s="343"/>
      <c r="MOE99" s="343"/>
      <c r="MOF99" s="343"/>
      <c r="MOG99" s="343"/>
      <c r="MOH99" s="343"/>
      <c r="MOI99" s="343"/>
      <c r="MOJ99" s="343"/>
      <c r="MOK99" s="343"/>
      <c r="MOL99" s="343"/>
      <c r="MOM99" s="343"/>
      <c r="MON99" s="343"/>
      <c r="MOO99" s="343"/>
      <c r="MOP99" s="343"/>
      <c r="MOQ99" s="343"/>
      <c r="MOR99" s="343"/>
      <c r="MOS99" s="343"/>
      <c r="MOT99" s="343"/>
      <c r="MOU99" s="343"/>
      <c r="MOV99" s="343"/>
      <c r="MOW99" s="343"/>
      <c r="MOX99" s="343"/>
      <c r="MOY99" s="343"/>
      <c r="MOZ99" s="343"/>
      <c r="MPA99" s="343"/>
      <c r="MPB99" s="343"/>
      <c r="MPC99" s="343"/>
      <c r="MPD99" s="343"/>
      <c r="MPE99" s="343"/>
      <c r="MPF99" s="343"/>
      <c r="MPG99" s="343"/>
      <c r="MPH99" s="343"/>
      <c r="MPI99" s="343"/>
      <c r="MPJ99" s="343"/>
      <c r="MPK99" s="343"/>
      <c r="MPL99" s="343"/>
      <c r="MPM99" s="343"/>
      <c r="MPN99" s="343"/>
      <c r="MPO99" s="343"/>
      <c r="MPP99" s="343"/>
      <c r="MPQ99" s="343"/>
      <c r="MPR99" s="343"/>
      <c r="MPS99" s="343"/>
      <c r="MPT99" s="343"/>
      <c r="MPU99" s="343"/>
      <c r="MPV99" s="343"/>
      <c r="MPW99" s="343"/>
      <c r="MPX99" s="343"/>
      <c r="MPY99" s="343"/>
      <c r="MPZ99" s="343"/>
      <c r="MQA99" s="343"/>
      <c r="MQB99" s="343"/>
      <c r="MQC99" s="343"/>
      <c r="MQD99" s="343"/>
      <c r="MQE99" s="343"/>
      <c r="MQF99" s="343"/>
      <c r="MQG99" s="343"/>
      <c r="MQH99" s="343"/>
      <c r="MQI99" s="343"/>
      <c r="MQJ99" s="343"/>
      <c r="MQK99" s="343"/>
      <c r="MQL99" s="343"/>
      <c r="MQM99" s="343"/>
      <c r="MQN99" s="343"/>
      <c r="MQO99" s="343"/>
      <c r="MQP99" s="343"/>
      <c r="MQQ99" s="343"/>
      <c r="MQR99" s="343"/>
      <c r="MQS99" s="343"/>
      <c r="MQT99" s="343"/>
      <c r="MQU99" s="343"/>
      <c r="MQV99" s="343"/>
      <c r="MQW99" s="343"/>
      <c r="MQX99" s="343"/>
      <c r="MQY99" s="343"/>
      <c r="MQZ99" s="343"/>
      <c r="MRA99" s="343"/>
      <c r="MRB99" s="343"/>
      <c r="MRC99" s="343"/>
      <c r="MRD99" s="343"/>
      <c r="MRE99" s="343"/>
      <c r="MRF99" s="343"/>
      <c r="MRG99" s="343"/>
      <c r="MRH99" s="343"/>
      <c r="MRI99" s="343"/>
      <c r="MRJ99" s="343"/>
      <c r="MRK99" s="343"/>
      <c r="MRL99" s="343"/>
      <c r="MRM99" s="343"/>
      <c r="MRN99" s="343"/>
      <c r="MRO99" s="343"/>
      <c r="MRP99" s="343"/>
      <c r="MRQ99" s="343"/>
      <c r="MRR99" s="343"/>
      <c r="MRS99" s="343"/>
      <c r="MRT99" s="343"/>
      <c r="MRU99" s="343"/>
      <c r="MRV99" s="343"/>
      <c r="MRW99" s="343"/>
      <c r="MRX99" s="343"/>
      <c r="MRY99" s="343"/>
      <c r="MRZ99" s="343"/>
      <c r="MSA99" s="343"/>
      <c r="MSB99" s="343"/>
      <c r="MSC99" s="343"/>
      <c r="MSD99" s="343"/>
      <c r="MSE99" s="343"/>
      <c r="MSF99" s="343"/>
      <c r="MSG99" s="343"/>
      <c r="MSH99" s="343"/>
      <c r="MSI99" s="343"/>
      <c r="MSJ99" s="343"/>
      <c r="MSK99" s="343"/>
      <c r="MSL99" s="343"/>
      <c r="MSM99" s="343"/>
      <c r="MSN99" s="343"/>
      <c r="MSO99" s="343"/>
      <c r="MSP99" s="343"/>
      <c r="MSQ99" s="343"/>
      <c r="MSR99" s="343"/>
      <c r="MSS99" s="343"/>
      <c r="MST99" s="343"/>
      <c r="MSU99" s="343"/>
      <c r="MSV99" s="343"/>
      <c r="MSW99" s="343"/>
      <c r="MSX99" s="343"/>
      <c r="MSY99" s="343"/>
      <c r="MSZ99" s="343"/>
      <c r="MTA99" s="343"/>
      <c r="MTB99" s="343"/>
      <c r="MTC99" s="343"/>
      <c r="MTD99" s="343"/>
      <c r="MTE99" s="343"/>
      <c r="MTF99" s="343"/>
      <c r="MTG99" s="343"/>
      <c r="MTH99" s="343"/>
      <c r="MTI99" s="343"/>
      <c r="MTJ99" s="343"/>
      <c r="MTK99" s="343"/>
      <c r="MTL99" s="343"/>
      <c r="MTM99" s="343"/>
      <c r="MTN99" s="343"/>
      <c r="MTO99" s="343"/>
      <c r="MTP99" s="343"/>
      <c r="MTQ99" s="343"/>
      <c r="MTR99" s="343"/>
      <c r="MTS99" s="343"/>
      <c r="MTT99" s="343"/>
      <c r="MTU99" s="343"/>
      <c r="MTV99" s="343"/>
      <c r="MTW99" s="343"/>
      <c r="MTX99" s="343"/>
      <c r="MTY99" s="343"/>
      <c r="MTZ99" s="343"/>
      <c r="MUA99" s="343"/>
      <c r="MUB99" s="343"/>
      <c r="MUC99" s="343"/>
      <c r="MUD99" s="343"/>
      <c r="MUE99" s="343"/>
      <c r="MUF99" s="343"/>
      <c r="MUG99" s="343"/>
      <c r="MUH99" s="343"/>
      <c r="MUI99" s="343"/>
      <c r="MUJ99" s="343"/>
      <c r="MUK99" s="343"/>
      <c r="MUL99" s="343"/>
      <c r="MUM99" s="343"/>
      <c r="MUN99" s="343"/>
      <c r="MUO99" s="343"/>
      <c r="MUP99" s="343"/>
      <c r="MUQ99" s="343"/>
      <c r="MUR99" s="343"/>
      <c r="MUS99" s="343"/>
      <c r="MUT99" s="343"/>
      <c r="MUU99" s="343"/>
      <c r="MUV99" s="343"/>
      <c r="MUW99" s="343"/>
      <c r="MUX99" s="343"/>
      <c r="MUY99" s="343"/>
      <c r="MUZ99" s="343"/>
      <c r="MVA99" s="343"/>
      <c r="MVB99" s="343"/>
      <c r="MVC99" s="343"/>
      <c r="MVD99" s="343"/>
      <c r="MVE99" s="343"/>
      <c r="MVF99" s="343"/>
      <c r="MVG99" s="343"/>
      <c r="MVH99" s="343"/>
      <c r="MVI99" s="343"/>
      <c r="MVJ99" s="343"/>
      <c r="MVK99" s="343"/>
      <c r="MVL99" s="343"/>
      <c r="MVM99" s="343"/>
      <c r="MVN99" s="343"/>
      <c r="MVO99" s="343"/>
      <c r="MVP99" s="343"/>
      <c r="MVQ99" s="343"/>
      <c r="MVR99" s="343"/>
      <c r="MVS99" s="343"/>
      <c r="MVT99" s="343"/>
      <c r="MVU99" s="343"/>
      <c r="MVV99" s="343"/>
      <c r="MVW99" s="343"/>
      <c r="MVX99" s="343"/>
      <c r="MVY99" s="343"/>
      <c r="MVZ99" s="343"/>
      <c r="MWA99" s="343"/>
      <c r="MWB99" s="343"/>
      <c r="MWC99" s="343"/>
      <c r="MWD99" s="343"/>
      <c r="MWE99" s="343"/>
      <c r="MWF99" s="343"/>
      <c r="MWG99" s="343"/>
      <c r="MWH99" s="343"/>
      <c r="MWI99" s="343"/>
      <c r="MWJ99" s="343"/>
      <c r="MWK99" s="343"/>
      <c r="MWL99" s="343"/>
      <c r="MWM99" s="343"/>
      <c r="MWN99" s="343"/>
      <c r="MWO99" s="343"/>
      <c r="MWP99" s="343"/>
      <c r="MWQ99" s="343"/>
      <c r="MWR99" s="343"/>
      <c r="MWS99" s="343"/>
      <c r="MWT99" s="343"/>
      <c r="MWU99" s="343"/>
      <c r="MWV99" s="343"/>
      <c r="MWW99" s="343"/>
      <c r="MWX99" s="343"/>
      <c r="MWY99" s="343"/>
      <c r="MWZ99" s="343"/>
      <c r="MXA99" s="343"/>
      <c r="MXB99" s="343"/>
      <c r="MXC99" s="343"/>
      <c r="MXD99" s="343"/>
      <c r="MXE99" s="343"/>
      <c r="MXF99" s="343"/>
      <c r="MXG99" s="343"/>
      <c r="MXH99" s="343"/>
      <c r="MXI99" s="343"/>
      <c r="MXJ99" s="343"/>
      <c r="MXK99" s="343"/>
      <c r="MXL99" s="343"/>
      <c r="MXM99" s="343"/>
      <c r="MXN99" s="343"/>
      <c r="MXO99" s="343"/>
      <c r="MXP99" s="343"/>
      <c r="MXQ99" s="343"/>
      <c r="MXR99" s="343"/>
      <c r="MXS99" s="343"/>
      <c r="MXT99" s="343"/>
      <c r="MXU99" s="343"/>
      <c r="MXV99" s="343"/>
      <c r="MXW99" s="343"/>
      <c r="MXX99" s="343"/>
      <c r="MXY99" s="343"/>
      <c r="MXZ99" s="343"/>
      <c r="MYA99" s="343"/>
      <c r="MYB99" s="343"/>
      <c r="MYC99" s="343"/>
      <c r="MYD99" s="343"/>
      <c r="MYE99" s="343"/>
      <c r="MYF99" s="343"/>
      <c r="MYG99" s="343"/>
      <c r="MYH99" s="343"/>
      <c r="MYI99" s="343"/>
      <c r="MYJ99" s="343"/>
      <c r="MYK99" s="343"/>
      <c r="MYL99" s="343"/>
      <c r="MYM99" s="343"/>
      <c r="MYN99" s="343"/>
      <c r="MYO99" s="343"/>
      <c r="MYP99" s="343"/>
      <c r="MYQ99" s="343"/>
      <c r="MYR99" s="343"/>
      <c r="MYS99" s="343"/>
      <c r="MYT99" s="343"/>
      <c r="MYU99" s="343"/>
      <c r="MYV99" s="343"/>
      <c r="MYW99" s="343"/>
      <c r="MYX99" s="343"/>
      <c r="MYY99" s="343"/>
      <c r="MYZ99" s="343"/>
      <c r="MZA99" s="343"/>
      <c r="MZB99" s="343"/>
      <c r="MZC99" s="343"/>
      <c r="MZD99" s="343"/>
      <c r="MZE99" s="343"/>
      <c r="MZF99" s="343"/>
      <c r="MZG99" s="343"/>
      <c r="MZH99" s="343"/>
      <c r="MZI99" s="343"/>
      <c r="MZJ99" s="343"/>
      <c r="MZK99" s="343"/>
      <c r="MZL99" s="343"/>
      <c r="MZM99" s="343"/>
      <c r="MZN99" s="343"/>
      <c r="MZO99" s="343"/>
      <c r="MZP99" s="343"/>
      <c r="MZQ99" s="343"/>
      <c r="MZR99" s="343"/>
      <c r="MZS99" s="343"/>
      <c r="MZT99" s="343"/>
      <c r="MZU99" s="343"/>
      <c r="MZV99" s="343"/>
      <c r="MZW99" s="343"/>
      <c r="MZX99" s="343"/>
      <c r="MZY99" s="343"/>
      <c r="MZZ99" s="343"/>
      <c r="NAA99" s="343"/>
      <c r="NAB99" s="343"/>
      <c r="NAC99" s="343"/>
      <c r="NAD99" s="343"/>
      <c r="NAE99" s="343"/>
      <c r="NAF99" s="343"/>
      <c r="NAG99" s="343"/>
      <c r="NAH99" s="343"/>
      <c r="NAI99" s="343"/>
      <c r="NAJ99" s="343"/>
      <c r="NAK99" s="343"/>
      <c r="NAL99" s="343"/>
      <c r="NAM99" s="343"/>
      <c r="NAN99" s="343"/>
      <c r="NAO99" s="343"/>
      <c r="NAP99" s="343"/>
      <c r="NAQ99" s="343"/>
      <c r="NAR99" s="343"/>
      <c r="NAS99" s="343"/>
      <c r="NAT99" s="343"/>
      <c r="NAU99" s="343"/>
      <c r="NAV99" s="343"/>
      <c r="NAW99" s="343"/>
      <c r="NAX99" s="343"/>
      <c r="NAY99" s="343"/>
      <c r="NAZ99" s="343"/>
      <c r="NBA99" s="343"/>
      <c r="NBB99" s="343"/>
      <c r="NBC99" s="343"/>
      <c r="NBD99" s="343"/>
      <c r="NBE99" s="343"/>
      <c r="NBF99" s="343"/>
      <c r="NBG99" s="343"/>
      <c r="NBH99" s="343"/>
      <c r="NBI99" s="343"/>
      <c r="NBJ99" s="343"/>
      <c r="NBK99" s="343"/>
      <c r="NBL99" s="343"/>
      <c r="NBM99" s="343"/>
      <c r="NBN99" s="343"/>
      <c r="NBO99" s="343"/>
      <c r="NBP99" s="343"/>
      <c r="NBQ99" s="343"/>
      <c r="NBR99" s="343"/>
      <c r="NBS99" s="343"/>
      <c r="NBT99" s="343"/>
      <c r="NBU99" s="343"/>
      <c r="NBV99" s="343"/>
      <c r="NBW99" s="343"/>
      <c r="NBX99" s="343"/>
      <c r="NBY99" s="343"/>
      <c r="NBZ99" s="343"/>
      <c r="NCA99" s="343"/>
      <c r="NCB99" s="343"/>
      <c r="NCC99" s="343"/>
      <c r="NCD99" s="343"/>
      <c r="NCE99" s="343"/>
      <c r="NCF99" s="343"/>
      <c r="NCG99" s="343"/>
      <c r="NCH99" s="343"/>
      <c r="NCI99" s="343"/>
      <c r="NCJ99" s="343"/>
      <c r="NCK99" s="343"/>
      <c r="NCL99" s="343"/>
      <c r="NCM99" s="343"/>
      <c r="NCN99" s="343"/>
      <c r="NCO99" s="343"/>
      <c r="NCP99" s="343"/>
      <c r="NCQ99" s="343"/>
      <c r="NCR99" s="343"/>
      <c r="NCS99" s="343"/>
      <c r="NCT99" s="343"/>
      <c r="NCU99" s="343"/>
      <c r="NCV99" s="343"/>
      <c r="NCW99" s="343"/>
      <c r="NCX99" s="343"/>
      <c r="NCY99" s="343"/>
      <c r="NCZ99" s="343"/>
      <c r="NDA99" s="343"/>
      <c r="NDB99" s="343"/>
      <c r="NDC99" s="343"/>
      <c r="NDD99" s="343"/>
      <c r="NDE99" s="343"/>
      <c r="NDF99" s="343"/>
      <c r="NDG99" s="343"/>
      <c r="NDH99" s="343"/>
      <c r="NDI99" s="343"/>
      <c r="NDJ99" s="343"/>
      <c r="NDK99" s="343"/>
      <c r="NDL99" s="343"/>
      <c r="NDM99" s="343"/>
      <c r="NDN99" s="343"/>
      <c r="NDO99" s="343"/>
      <c r="NDP99" s="343"/>
      <c r="NDQ99" s="343"/>
      <c r="NDR99" s="343"/>
      <c r="NDS99" s="343"/>
      <c r="NDT99" s="343"/>
      <c r="NDU99" s="343"/>
      <c r="NDV99" s="343"/>
      <c r="NDW99" s="343"/>
      <c r="NDX99" s="343"/>
      <c r="NDY99" s="343"/>
      <c r="NDZ99" s="343"/>
      <c r="NEA99" s="343"/>
      <c r="NEB99" s="343"/>
      <c r="NEC99" s="343"/>
      <c r="NED99" s="343"/>
      <c r="NEE99" s="343"/>
      <c r="NEF99" s="343"/>
      <c r="NEG99" s="343"/>
      <c r="NEH99" s="343"/>
      <c r="NEI99" s="343"/>
      <c r="NEJ99" s="343"/>
      <c r="NEK99" s="343"/>
      <c r="NEL99" s="343"/>
      <c r="NEM99" s="343"/>
      <c r="NEN99" s="343"/>
      <c r="NEO99" s="343"/>
      <c r="NEP99" s="343"/>
      <c r="NEQ99" s="343"/>
      <c r="NER99" s="343"/>
      <c r="NES99" s="343"/>
      <c r="NET99" s="343"/>
      <c r="NEU99" s="343"/>
      <c r="NEV99" s="343"/>
      <c r="NEW99" s="343"/>
      <c r="NEX99" s="343"/>
      <c r="NEY99" s="343"/>
      <c r="NEZ99" s="343"/>
      <c r="NFA99" s="343"/>
      <c r="NFB99" s="343"/>
      <c r="NFC99" s="343"/>
      <c r="NFD99" s="343"/>
      <c r="NFE99" s="343"/>
      <c r="NFF99" s="343"/>
      <c r="NFG99" s="343"/>
      <c r="NFH99" s="343"/>
      <c r="NFI99" s="343"/>
      <c r="NFJ99" s="343"/>
      <c r="NFK99" s="343"/>
      <c r="NFL99" s="343"/>
      <c r="NFM99" s="343"/>
      <c r="NFN99" s="343"/>
      <c r="NFO99" s="343"/>
      <c r="NFP99" s="343"/>
      <c r="NFQ99" s="343"/>
      <c r="NFR99" s="343"/>
      <c r="NFS99" s="343"/>
      <c r="NFT99" s="343"/>
      <c r="NFU99" s="343"/>
      <c r="NFV99" s="343"/>
      <c r="NFW99" s="343"/>
      <c r="NFX99" s="343"/>
      <c r="NFY99" s="343"/>
      <c r="NFZ99" s="343"/>
      <c r="NGA99" s="343"/>
      <c r="NGB99" s="343"/>
      <c r="NGC99" s="343"/>
      <c r="NGD99" s="343"/>
      <c r="NGE99" s="343"/>
      <c r="NGF99" s="343"/>
      <c r="NGG99" s="343"/>
      <c r="NGH99" s="343"/>
      <c r="NGI99" s="343"/>
      <c r="NGJ99" s="343"/>
      <c r="NGK99" s="343"/>
      <c r="NGL99" s="343"/>
      <c r="NGM99" s="343"/>
      <c r="NGN99" s="343"/>
      <c r="NGO99" s="343"/>
      <c r="NGP99" s="343"/>
      <c r="NGQ99" s="343"/>
      <c r="NGR99" s="343"/>
      <c r="NGS99" s="343"/>
      <c r="NGT99" s="343"/>
      <c r="NGU99" s="343"/>
      <c r="NGV99" s="343"/>
      <c r="NGW99" s="343"/>
      <c r="NGX99" s="343"/>
      <c r="NGY99" s="343"/>
      <c r="NGZ99" s="343"/>
      <c r="NHA99" s="343"/>
      <c r="NHB99" s="343"/>
      <c r="NHC99" s="343"/>
      <c r="NHD99" s="343"/>
      <c r="NHE99" s="343"/>
      <c r="NHF99" s="343"/>
      <c r="NHG99" s="343"/>
      <c r="NHH99" s="343"/>
      <c r="NHI99" s="343"/>
      <c r="NHJ99" s="343"/>
      <c r="NHK99" s="343"/>
      <c r="NHL99" s="343"/>
      <c r="NHM99" s="343"/>
      <c r="NHN99" s="343"/>
      <c r="NHO99" s="343"/>
      <c r="NHP99" s="343"/>
      <c r="NHQ99" s="343"/>
      <c r="NHR99" s="343"/>
      <c r="NHS99" s="343"/>
      <c r="NHT99" s="343"/>
      <c r="NHU99" s="343"/>
      <c r="NHV99" s="343"/>
      <c r="NHW99" s="343"/>
      <c r="NHX99" s="343"/>
      <c r="NHY99" s="343"/>
      <c r="NHZ99" s="343"/>
      <c r="NIA99" s="343"/>
      <c r="NIB99" s="343"/>
      <c r="NIC99" s="343"/>
      <c r="NID99" s="343"/>
      <c r="NIE99" s="343"/>
      <c r="NIF99" s="343"/>
      <c r="NIG99" s="343"/>
      <c r="NIH99" s="343"/>
      <c r="NII99" s="343"/>
      <c r="NIJ99" s="343"/>
      <c r="NIK99" s="343"/>
      <c r="NIL99" s="343"/>
      <c r="NIM99" s="343"/>
      <c r="NIN99" s="343"/>
      <c r="NIO99" s="343"/>
      <c r="NIP99" s="343"/>
      <c r="NIQ99" s="343"/>
      <c r="NIR99" s="343"/>
      <c r="NIS99" s="343"/>
      <c r="NIT99" s="343"/>
      <c r="NIU99" s="343"/>
      <c r="NIV99" s="343"/>
      <c r="NIW99" s="343"/>
      <c r="NIX99" s="343"/>
      <c r="NIY99" s="343"/>
      <c r="NIZ99" s="343"/>
      <c r="NJA99" s="343"/>
      <c r="NJB99" s="343"/>
      <c r="NJC99" s="343"/>
      <c r="NJD99" s="343"/>
      <c r="NJE99" s="343"/>
      <c r="NJF99" s="343"/>
      <c r="NJG99" s="343"/>
      <c r="NJH99" s="343"/>
      <c r="NJI99" s="343"/>
      <c r="NJJ99" s="343"/>
      <c r="NJK99" s="343"/>
      <c r="NJL99" s="343"/>
      <c r="NJM99" s="343"/>
      <c r="NJN99" s="343"/>
      <c r="NJO99" s="343"/>
      <c r="NJP99" s="343"/>
      <c r="NJQ99" s="343"/>
      <c r="NJR99" s="343"/>
      <c r="NJS99" s="343"/>
      <c r="NJT99" s="343"/>
      <c r="NJU99" s="343"/>
      <c r="NJV99" s="343"/>
      <c r="NJW99" s="343"/>
      <c r="NJX99" s="343"/>
      <c r="NJY99" s="343"/>
      <c r="NJZ99" s="343"/>
      <c r="NKA99" s="343"/>
      <c r="NKB99" s="343"/>
      <c r="NKC99" s="343"/>
      <c r="NKD99" s="343"/>
      <c r="NKE99" s="343"/>
      <c r="NKF99" s="343"/>
      <c r="NKG99" s="343"/>
      <c r="NKH99" s="343"/>
      <c r="NKI99" s="343"/>
      <c r="NKJ99" s="343"/>
      <c r="NKK99" s="343"/>
      <c r="NKL99" s="343"/>
      <c r="NKM99" s="343"/>
      <c r="NKN99" s="343"/>
      <c r="NKO99" s="343"/>
      <c r="NKP99" s="343"/>
      <c r="NKQ99" s="343"/>
      <c r="NKR99" s="343"/>
      <c r="NKS99" s="343"/>
      <c r="NKT99" s="343"/>
      <c r="NKU99" s="343"/>
      <c r="NKV99" s="343"/>
      <c r="NKW99" s="343"/>
      <c r="NKX99" s="343"/>
      <c r="NKY99" s="343"/>
      <c r="NKZ99" s="343"/>
      <c r="NLA99" s="343"/>
      <c r="NLB99" s="343"/>
      <c r="NLC99" s="343"/>
      <c r="NLD99" s="343"/>
      <c r="NLE99" s="343"/>
      <c r="NLF99" s="343"/>
      <c r="NLG99" s="343"/>
      <c r="NLH99" s="343"/>
      <c r="NLI99" s="343"/>
      <c r="NLJ99" s="343"/>
      <c r="NLK99" s="343"/>
      <c r="NLL99" s="343"/>
      <c r="NLM99" s="343"/>
      <c r="NLN99" s="343"/>
      <c r="NLO99" s="343"/>
      <c r="NLP99" s="343"/>
      <c r="NLQ99" s="343"/>
      <c r="NLR99" s="343"/>
      <c r="NLS99" s="343"/>
      <c r="NLT99" s="343"/>
      <c r="NLU99" s="343"/>
      <c r="NLV99" s="343"/>
      <c r="NLW99" s="343"/>
      <c r="NLX99" s="343"/>
      <c r="NLY99" s="343"/>
      <c r="NLZ99" s="343"/>
      <c r="NMA99" s="343"/>
      <c r="NMB99" s="343"/>
      <c r="NMC99" s="343"/>
      <c r="NMD99" s="343"/>
      <c r="NME99" s="343"/>
      <c r="NMF99" s="343"/>
      <c r="NMG99" s="343"/>
      <c r="NMH99" s="343"/>
      <c r="NMI99" s="343"/>
      <c r="NMJ99" s="343"/>
      <c r="NMK99" s="343"/>
      <c r="NML99" s="343"/>
      <c r="NMM99" s="343"/>
      <c r="NMN99" s="343"/>
      <c r="NMO99" s="343"/>
      <c r="NMP99" s="343"/>
      <c r="NMQ99" s="343"/>
      <c r="NMR99" s="343"/>
      <c r="NMS99" s="343"/>
      <c r="NMT99" s="343"/>
      <c r="NMU99" s="343"/>
      <c r="NMV99" s="343"/>
      <c r="NMW99" s="343"/>
      <c r="NMX99" s="343"/>
      <c r="NMY99" s="343"/>
      <c r="NMZ99" s="343"/>
      <c r="NNA99" s="343"/>
      <c r="NNB99" s="343"/>
      <c r="NNC99" s="343"/>
      <c r="NND99" s="343"/>
      <c r="NNE99" s="343"/>
      <c r="NNF99" s="343"/>
      <c r="NNG99" s="343"/>
      <c r="NNH99" s="343"/>
      <c r="NNI99" s="343"/>
      <c r="NNJ99" s="343"/>
      <c r="NNK99" s="343"/>
      <c r="NNL99" s="343"/>
      <c r="NNM99" s="343"/>
      <c r="NNN99" s="343"/>
      <c r="NNO99" s="343"/>
      <c r="NNP99" s="343"/>
      <c r="NNQ99" s="343"/>
      <c r="NNR99" s="343"/>
      <c r="NNS99" s="343"/>
      <c r="NNT99" s="343"/>
      <c r="NNU99" s="343"/>
      <c r="NNV99" s="343"/>
      <c r="NNW99" s="343"/>
      <c r="NNX99" s="343"/>
      <c r="NNY99" s="343"/>
      <c r="NNZ99" s="343"/>
      <c r="NOA99" s="343"/>
      <c r="NOB99" s="343"/>
      <c r="NOC99" s="343"/>
      <c r="NOD99" s="343"/>
      <c r="NOE99" s="343"/>
      <c r="NOF99" s="343"/>
      <c r="NOG99" s="343"/>
      <c r="NOH99" s="343"/>
      <c r="NOI99" s="343"/>
      <c r="NOJ99" s="343"/>
      <c r="NOK99" s="343"/>
      <c r="NOL99" s="343"/>
      <c r="NOM99" s="343"/>
      <c r="NON99" s="343"/>
      <c r="NOO99" s="343"/>
      <c r="NOP99" s="343"/>
      <c r="NOQ99" s="343"/>
      <c r="NOR99" s="343"/>
      <c r="NOS99" s="343"/>
      <c r="NOT99" s="343"/>
      <c r="NOU99" s="343"/>
      <c r="NOV99" s="343"/>
      <c r="NOW99" s="343"/>
      <c r="NOX99" s="343"/>
      <c r="NOY99" s="343"/>
      <c r="NOZ99" s="343"/>
      <c r="NPA99" s="343"/>
      <c r="NPB99" s="343"/>
      <c r="NPC99" s="343"/>
      <c r="NPD99" s="343"/>
      <c r="NPE99" s="343"/>
      <c r="NPF99" s="343"/>
      <c r="NPG99" s="343"/>
      <c r="NPH99" s="343"/>
      <c r="NPI99" s="343"/>
      <c r="NPJ99" s="343"/>
      <c r="NPK99" s="343"/>
      <c r="NPL99" s="343"/>
      <c r="NPM99" s="343"/>
      <c r="NPN99" s="343"/>
      <c r="NPO99" s="343"/>
      <c r="NPP99" s="343"/>
      <c r="NPQ99" s="343"/>
      <c r="NPR99" s="343"/>
      <c r="NPS99" s="343"/>
      <c r="NPT99" s="343"/>
      <c r="NPU99" s="343"/>
      <c r="NPV99" s="343"/>
      <c r="NPW99" s="343"/>
      <c r="NPX99" s="343"/>
      <c r="NPY99" s="343"/>
      <c r="NPZ99" s="343"/>
      <c r="NQA99" s="343"/>
      <c r="NQB99" s="343"/>
      <c r="NQC99" s="343"/>
      <c r="NQD99" s="343"/>
      <c r="NQE99" s="343"/>
      <c r="NQF99" s="343"/>
      <c r="NQG99" s="343"/>
      <c r="NQH99" s="343"/>
      <c r="NQI99" s="343"/>
      <c r="NQJ99" s="343"/>
      <c r="NQK99" s="343"/>
      <c r="NQL99" s="343"/>
      <c r="NQM99" s="343"/>
      <c r="NQN99" s="343"/>
      <c r="NQO99" s="343"/>
      <c r="NQP99" s="343"/>
      <c r="NQQ99" s="343"/>
      <c r="NQR99" s="343"/>
      <c r="NQS99" s="343"/>
      <c r="NQT99" s="343"/>
      <c r="NQU99" s="343"/>
      <c r="NQV99" s="343"/>
      <c r="NQW99" s="343"/>
      <c r="NQX99" s="343"/>
      <c r="NQY99" s="343"/>
      <c r="NQZ99" s="343"/>
      <c r="NRA99" s="343"/>
      <c r="NRB99" s="343"/>
      <c r="NRC99" s="343"/>
      <c r="NRD99" s="343"/>
      <c r="NRE99" s="343"/>
      <c r="NRF99" s="343"/>
      <c r="NRG99" s="343"/>
      <c r="NRH99" s="343"/>
      <c r="NRI99" s="343"/>
      <c r="NRJ99" s="343"/>
      <c r="NRK99" s="343"/>
      <c r="NRL99" s="343"/>
      <c r="NRM99" s="343"/>
      <c r="NRN99" s="343"/>
      <c r="NRO99" s="343"/>
      <c r="NRP99" s="343"/>
      <c r="NRQ99" s="343"/>
      <c r="NRR99" s="343"/>
      <c r="NRS99" s="343"/>
      <c r="NRT99" s="343"/>
      <c r="NRU99" s="343"/>
      <c r="NRV99" s="343"/>
      <c r="NRW99" s="343"/>
      <c r="NRX99" s="343"/>
      <c r="NRY99" s="343"/>
      <c r="NRZ99" s="343"/>
      <c r="NSA99" s="343"/>
      <c r="NSB99" s="343"/>
      <c r="NSC99" s="343"/>
      <c r="NSD99" s="343"/>
      <c r="NSE99" s="343"/>
      <c r="NSF99" s="343"/>
      <c r="NSG99" s="343"/>
      <c r="NSH99" s="343"/>
      <c r="NSI99" s="343"/>
      <c r="NSJ99" s="343"/>
      <c r="NSK99" s="343"/>
      <c r="NSL99" s="343"/>
      <c r="NSM99" s="343"/>
      <c r="NSN99" s="343"/>
      <c r="NSO99" s="343"/>
      <c r="NSP99" s="343"/>
      <c r="NSQ99" s="343"/>
      <c r="NSR99" s="343"/>
      <c r="NSS99" s="343"/>
      <c r="NST99" s="343"/>
      <c r="NSU99" s="343"/>
      <c r="NSV99" s="343"/>
      <c r="NSW99" s="343"/>
      <c r="NSX99" s="343"/>
      <c r="NSY99" s="343"/>
      <c r="NSZ99" s="343"/>
      <c r="NTA99" s="343"/>
      <c r="NTB99" s="343"/>
      <c r="NTC99" s="343"/>
      <c r="NTD99" s="343"/>
      <c r="NTE99" s="343"/>
      <c r="NTF99" s="343"/>
      <c r="NTG99" s="343"/>
      <c r="NTH99" s="343"/>
      <c r="NTI99" s="343"/>
      <c r="NTJ99" s="343"/>
      <c r="NTK99" s="343"/>
      <c r="NTL99" s="343"/>
      <c r="NTM99" s="343"/>
      <c r="NTN99" s="343"/>
      <c r="NTO99" s="343"/>
      <c r="NTP99" s="343"/>
      <c r="NTQ99" s="343"/>
      <c r="NTR99" s="343"/>
      <c r="NTS99" s="343"/>
      <c r="NTT99" s="343"/>
      <c r="NTU99" s="343"/>
      <c r="NTV99" s="343"/>
      <c r="NTW99" s="343"/>
      <c r="NTX99" s="343"/>
      <c r="NTY99" s="343"/>
      <c r="NTZ99" s="343"/>
      <c r="NUA99" s="343"/>
      <c r="NUB99" s="343"/>
      <c r="NUC99" s="343"/>
      <c r="NUD99" s="343"/>
      <c r="NUE99" s="343"/>
      <c r="NUF99" s="343"/>
      <c r="NUG99" s="343"/>
      <c r="NUH99" s="343"/>
      <c r="NUI99" s="343"/>
      <c r="NUJ99" s="343"/>
      <c r="NUK99" s="343"/>
      <c r="NUL99" s="343"/>
      <c r="NUM99" s="343"/>
      <c r="NUN99" s="343"/>
      <c r="NUO99" s="343"/>
      <c r="NUP99" s="343"/>
      <c r="NUQ99" s="343"/>
      <c r="NUR99" s="343"/>
      <c r="NUS99" s="343"/>
      <c r="NUT99" s="343"/>
      <c r="NUU99" s="343"/>
      <c r="NUV99" s="343"/>
      <c r="NUW99" s="343"/>
      <c r="NUX99" s="343"/>
      <c r="NUY99" s="343"/>
      <c r="NUZ99" s="343"/>
      <c r="NVA99" s="343"/>
      <c r="NVB99" s="343"/>
      <c r="NVC99" s="343"/>
      <c r="NVD99" s="343"/>
      <c r="NVE99" s="343"/>
      <c r="NVF99" s="343"/>
      <c r="NVG99" s="343"/>
      <c r="NVH99" s="343"/>
      <c r="NVI99" s="343"/>
      <c r="NVJ99" s="343"/>
      <c r="NVK99" s="343"/>
      <c r="NVL99" s="343"/>
      <c r="NVM99" s="343"/>
      <c r="NVN99" s="343"/>
      <c r="NVO99" s="343"/>
      <c r="NVP99" s="343"/>
      <c r="NVQ99" s="343"/>
      <c r="NVR99" s="343"/>
      <c r="NVS99" s="343"/>
      <c r="NVT99" s="343"/>
      <c r="NVU99" s="343"/>
      <c r="NVV99" s="343"/>
      <c r="NVW99" s="343"/>
      <c r="NVX99" s="343"/>
      <c r="NVY99" s="343"/>
      <c r="NVZ99" s="343"/>
      <c r="NWA99" s="343"/>
      <c r="NWB99" s="343"/>
      <c r="NWC99" s="343"/>
      <c r="NWD99" s="343"/>
      <c r="NWE99" s="343"/>
      <c r="NWF99" s="343"/>
      <c r="NWG99" s="343"/>
      <c r="NWH99" s="343"/>
      <c r="NWI99" s="343"/>
      <c r="NWJ99" s="343"/>
      <c r="NWK99" s="343"/>
      <c r="NWL99" s="343"/>
      <c r="NWM99" s="343"/>
      <c r="NWN99" s="343"/>
      <c r="NWO99" s="343"/>
      <c r="NWP99" s="343"/>
      <c r="NWQ99" s="343"/>
      <c r="NWR99" s="343"/>
      <c r="NWS99" s="343"/>
      <c r="NWT99" s="343"/>
      <c r="NWU99" s="343"/>
      <c r="NWV99" s="343"/>
      <c r="NWW99" s="343"/>
      <c r="NWX99" s="343"/>
      <c r="NWY99" s="343"/>
      <c r="NWZ99" s="343"/>
      <c r="NXA99" s="343"/>
      <c r="NXB99" s="343"/>
      <c r="NXC99" s="343"/>
      <c r="NXD99" s="343"/>
      <c r="NXE99" s="343"/>
      <c r="NXF99" s="343"/>
      <c r="NXG99" s="343"/>
      <c r="NXH99" s="343"/>
      <c r="NXI99" s="343"/>
      <c r="NXJ99" s="343"/>
      <c r="NXK99" s="343"/>
      <c r="NXL99" s="343"/>
      <c r="NXM99" s="343"/>
      <c r="NXN99" s="343"/>
      <c r="NXO99" s="343"/>
      <c r="NXP99" s="343"/>
      <c r="NXQ99" s="343"/>
      <c r="NXR99" s="343"/>
      <c r="NXS99" s="343"/>
      <c r="NXT99" s="343"/>
      <c r="NXU99" s="343"/>
      <c r="NXV99" s="343"/>
      <c r="NXW99" s="343"/>
      <c r="NXX99" s="343"/>
      <c r="NXY99" s="343"/>
      <c r="NXZ99" s="343"/>
      <c r="NYA99" s="343"/>
      <c r="NYB99" s="343"/>
      <c r="NYC99" s="343"/>
      <c r="NYD99" s="343"/>
      <c r="NYE99" s="343"/>
      <c r="NYF99" s="343"/>
      <c r="NYG99" s="343"/>
      <c r="NYH99" s="343"/>
      <c r="NYI99" s="343"/>
      <c r="NYJ99" s="343"/>
      <c r="NYK99" s="343"/>
      <c r="NYL99" s="343"/>
      <c r="NYM99" s="343"/>
      <c r="NYN99" s="343"/>
      <c r="NYO99" s="343"/>
      <c r="NYP99" s="343"/>
      <c r="NYQ99" s="343"/>
      <c r="NYR99" s="343"/>
      <c r="NYS99" s="343"/>
      <c r="NYT99" s="343"/>
      <c r="NYU99" s="343"/>
      <c r="NYV99" s="343"/>
      <c r="NYW99" s="343"/>
      <c r="NYX99" s="343"/>
      <c r="NYY99" s="343"/>
      <c r="NYZ99" s="343"/>
      <c r="NZA99" s="343"/>
      <c r="NZB99" s="343"/>
      <c r="NZC99" s="343"/>
      <c r="NZD99" s="343"/>
      <c r="NZE99" s="343"/>
      <c r="NZF99" s="343"/>
      <c r="NZG99" s="343"/>
      <c r="NZH99" s="343"/>
      <c r="NZI99" s="343"/>
      <c r="NZJ99" s="343"/>
      <c r="NZK99" s="343"/>
      <c r="NZL99" s="343"/>
      <c r="NZM99" s="343"/>
      <c r="NZN99" s="343"/>
      <c r="NZO99" s="343"/>
      <c r="NZP99" s="343"/>
      <c r="NZQ99" s="343"/>
      <c r="NZR99" s="343"/>
      <c r="NZS99" s="343"/>
      <c r="NZT99" s="343"/>
      <c r="NZU99" s="343"/>
      <c r="NZV99" s="343"/>
      <c r="NZW99" s="343"/>
      <c r="NZX99" s="343"/>
      <c r="NZY99" s="343"/>
      <c r="NZZ99" s="343"/>
      <c r="OAA99" s="343"/>
      <c r="OAB99" s="343"/>
      <c r="OAC99" s="343"/>
      <c r="OAD99" s="343"/>
      <c r="OAE99" s="343"/>
      <c r="OAF99" s="343"/>
      <c r="OAG99" s="343"/>
      <c r="OAH99" s="343"/>
      <c r="OAI99" s="343"/>
      <c r="OAJ99" s="343"/>
      <c r="OAK99" s="343"/>
      <c r="OAL99" s="343"/>
      <c r="OAM99" s="343"/>
      <c r="OAN99" s="343"/>
      <c r="OAO99" s="343"/>
      <c r="OAP99" s="343"/>
      <c r="OAQ99" s="343"/>
      <c r="OAR99" s="343"/>
      <c r="OAS99" s="343"/>
      <c r="OAT99" s="343"/>
      <c r="OAU99" s="343"/>
      <c r="OAV99" s="343"/>
      <c r="OAW99" s="343"/>
      <c r="OAX99" s="343"/>
      <c r="OAY99" s="343"/>
      <c r="OAZ99" s="343"/>
      <c r="OBA99" s="343"/>
      <c r="OBB99" s="343"/>
      <c r="OBC99" s="343"/>
      <c r="OBD99" s="343"/>
      <c r="OBE99" s="343"/>
      <c r="OBF99" s="343"/>
      <c r="OBG99" s="343"/>
      <c r="OBH99" s="343"/>
      <c r="OBI99" s="343"/>
      <c r="OBJ99" s="343"/>
      <c r="OBK99" s="343"/>
      <c r="OBL99" s="343"/>
      <c r="OBM99" s="343"/>
      <c r="OBN99" s="343"/>
      <c r="OBO99" s="343"/>
      <c r="OBP99" s="343"/>
      <c r="OBQ99" s="343"/>
      <c r="OBR99" s="343"/>
      <c r="OBS99" s="343"/>
      <c r="OBT99" s="343"/>
      <c r="OBU99" s="343"/>
      <c r="OBV99" s="343"/>
      <c r="OBW99" s="343"/>
      <c r="OBX99" s="343"/>
      <c r="OBY99" s="343"/>
      <c r="OBZ99" s="343"/>
      <c r="OCA99" s="343"/>
      <c r="OCB99" s="343"/>
      <c r="OCC99" s="343"/>
      <c r="OCD99" s="343"/>
      <c r="OCE99" s="343"/>
      <c r="OCF99" s="343"/>
      <c r="OCG99" s="343"/>
      <c r="OCH99" s="343"/>
      <c r="OCI99" s="343"/>
      <c r="OCJ99" s="343"/>
      <c r="OCK99" s="343"/>
      <c r="OCL99" s="343"/>
      <c r="OCM99" s="343"/>
      <c r="OCN99" s="343"/>
      <c r="OCO99" s="343"/>
      <c r="OCP99" s="343"/>
      <c r="OCQ99" s="343"/>
      <c r="OCR99" s="343"/>
      <c r="OCS99" s="343"/>
      <c r="OCT99" s="343"/>
      <c r="OCU99" s="343"/>
      <c r="OCV99" s="343"/>
      <c r="OCW99" s="343"/>
      <c r="OCX99" s="343"/>
      <c r="OCY99" s="343"/>
      <c r="OCZ99" s="343"/>
      <c r="ODA99" s="343"/>
      <c r="ODB99" s="343"/>
      <c r="ODC99" s="343"/>
      <c r="ODD99" s="343"/>
      <c r="ODE99" s="343"/>
      <c r="ODF99" s="343"/>
      <c r="ODG99" s="343"/>
      <c r="ODH99" s="343"/>
      <c r="ODI99" s="343"/>
      <c r="ODJ99" s="343"/>
      <c r="ODK99" s="343"/>
      <c r="ODL99" s="343"/>
      <c r="ODM99" s="343"/>
      <c r="ODN99" s="343"/>
      <c r="ODO99" s="343"/>
      <c r="ODP99" s="343"/>
      <c r="ODQ99" s="343"/>
      <c r="ODR99" s="343"/>
      <c r="ODS99" s="343"/>
      <c r="ODT99" s="343"/>
      <c r="ODU99" s="343"/>
      <c r="ODV99" s="343"/>
      <c r="ODW99" s="343"/>
      <c r="ODX99" s="343"/>
      <c r="ODY99" s="343"/>
      <c r="ODZ99" s="343"/>
      <c r="OEA99" s="343"/>
      <c r="OEB99" s="343"/>
      <c r="OEC99" s="343"/>
      <c r="OED99" s="343"/>
      <c r="OEE99" s="343"/>
      <c r="OEF99" s="343"/>
      <c r="OEG99" s="343"/>
      <c r="OEH99" s="343"/>
      <c r="OEI99" s="343"/>
      <c r="OEJ99" s="343"/>
      <c r="OEK99" s="343"/>
      <c r="OEL99" s="343"/>
      <c r="OEM99" s="343"/>
      <c r="OEN99" s="343"/>
      <c r="OEO99" s="343"/>
      <c r="OEP99" s="343"/>
      <c r="OEQ99" s="343"/>
      <c r="OER99" s="343"/>
      <c r="OES99" s="343"/>
      <c r="OET99" s="343"/>
      <c r="OEU99" s="343"/>
      <c r="OEV99" s="343"/>
      <c r="OEW99" s="343"/>
      <c r="OEX99" s="343"/>
      <c r="OEY99" s="343"/>
      <c r="OEZ99" s="343"/>
      <c r="OFA99" s="343"/>
      <c r="OFB99" s="343"/>
      <c r="OFC99" s="343"/>
      <c r="OFD99" s="343"/>
      <c r="OFE99" s="343"/>
      <c r="OFF99" s="343"/>
      <c r="OFG99" s="343"/>
      <c r="OFH99" s="343"/>
      <c r="OFI99" s="343"/>
      <c r="OFJ99" s="343"/>
      <c r="OFK99" s="343"/>
      <c r="OFL99" s="343"/>
      <c r="OFM99" s="343"/>
      <c r="OFN99" s="343"/>
      <c r="OFO99" s="343"/>
      <c r="OFP99" s="343"/>
      <c r="OFQ99" s="343"/>
      <c r="OFR99" s="343"/>
      <c r="OFS99" s="343"/>
      <c r="OFT99" s="343"/>
      <c r="OFU99" s="343"/>
      <c r="OFV99" s="343"/>
      <c r="OFW99" s="343"/>
      <c r="OFX99" s="343"/>
      <c r="OFY99" s="343"/>
      <c r="OFZ99" s="343"/>
      <c r="OGA99" s="343"/>
      <c r="OGB99" s="343"/>
      <c r="OGC99" s="343"/>
      <c r="OGD99" s="343"/>
      <c r="OGE99" s="343"/>
      <c r="OGF99" s="343"/>
      <c r="OGG99" s="343"/>
      <c r="OGH99" s="343"/>
      <c r="OGI99" s="343"/>
      <c r="OGJ99" s="343"/>
      <c r="OGK99" s="343"/>
      <c r="OGL99" s="343"/>
      <c r="OGM99" s="343"/>
      <c r="OGN99" s="343"/>
      <c r="OGO99" s="343"/>
      <c r="OGP99" s="343"/>
      <c r="OGQ99" s="343"/>
      <c r="OGR99" s="343"/>
      <c r="OGS99" s="343"/>
      <c r="OGT99" s="343"/>
      <c r="OGU99" s="343"/>
      <c r="OGV99" s="343"/>
      <c r="OGW99" s="343"/>
      <c r="OGX99" s="343"/>
      <c r="OGY99" s="343"/>
      <c r="OGZ99" s="343"/>
      <c r="OHA99" s="343"/>
      <c r="OHB99" s="343"/>
      <c r="OHC99" s="343"/>
      <c r="OHD99" s="343"/>
      <c r="OHE99" s="343"/>
      <c r="OHF99" s="343"/>
      <c r="OHG99" s="343"/>
      <c r="OHH99" s="343"/>
      <c r="OHI99" s="343"/>
      <c r="OHJ99" s="343"/>
      <c r="OHK99" s="343"/>
      <c r="OHL99" s="343"/>
      <c r="OHM99" s="343"/>
      <c r="OHN99" s="343"/>
      <c r="OHO99" s="343"/>
      <c r="OHP99" s="343"/>
      <c r="OHQ99" s="343"/>
      <c r="OHR99" s="343"/>
      <c r="OHS99" s="343"/>
      <c r="OHT99" s="343"/>
      <c r="OHU99" s="343"/>
      <c r="OHV99" s="343"/>
      <c r="OHW99" s="343"/>
      <c r="OHX99" s="343"/>
      <c r="OHY99" s="343"/>
      <c r="OHZ99" s="343"/>
      <c r="OIA99" s="343"/>
      <c r="OIB99" s="343"/>
      <c r="OIC99" s="343"/>
      <c r="OID99" s="343"/>
      <c r="OIE99" s="343"/>
      <c r="OIF99" s="343"/>
      <c r="OIG99" s="343"/>
      <c r="OIH99" s="343"/>
      <c r="OII99" s="343"/>
      <c r="OIJ99" s="343"/>
      <c r="OIK99" s="343"/>
      <c r="OIL99" s="343"/>
      <c r="OIM99" s="343"/>
      <c r="OIN99" s="343"/>
      <c r="OIO99" s="343"/>
      <c r="OIP99" s="343"/>
      <c r="OIQ99" s="343"/>
      <c r="OIR99" s="343"/>
      <c r="OIS99" s="343"/>
      <c r="OIT99" s="343"/>
      <c r="OIU99" s="343"/>
      <c r="OIV99" s="343"/>
      <c r="OIW99" s="343"/>
      <c r="OIX99" s="343"/>
      <c r="OIY99" s="343"/>
      <c r="OIZ99" s="343"/>
      <c r="OJA99" s="343"/>
      <c r="OJB99" s="343"/>
      <c r="OJC99" s="343"/>
      <c r="OJD99" s="343"/>
      <c r="OJE99" s="343"/>
      <c r="OJF99" s="343"/>
      <c r="OJG99" s="343"/>
      <c r="OJH99" s="343"/>
      <c r="OJI99" s="343"/>
      <c r="OJJ99" s="343"/>
      <c r="OJK99" s="343"/>
      <c r="OJL99" s="343"/>
      <c r="OJM99" s="343"/>
      <c r="OJN99" s="343"/>
      <c r="OJO99" s="343"/>
      <c r="OJP99" s="343"/>
      <c r="OJQ99" s="343"/>
      <c r="OJR99" s="343"/>
      <c r="OJS99" s="343"/>
      <c r="OJT99" s="343"/>
      <c r="OJU99" s="343"/>
      <c r="OJV99" s="343"/>
      <c r="OJW99" s="343"/>
      <c r="OJX99" s="343"/>
      <c r="OJY99" s="343"/>
      <c r="OJZ99" s="343"/>
      <c r="OKA99" s="343"/>
      <c r="OKB99" s="343"/>
      <c r="OKC99" s="343"/>
      <c r="OKD99" s="343"/>
      <c r="OKE99" s="343"/>
      <c r="OKF99" s="343"/>
      <c r="OKG99" s="343"/>
      <c r="OKH99" s="343"/>
      <c r="OKI99" s="343"/>
      <c r="OKJ99" s="343"/>
      <c r="OKK99" s="343"/>
      <c r="OKL99" s="343"/>
      <c r="OKM99" s="343"/>
      <c r="OKN99" s="343"/>
      <c r="OKO99" s="343"/>
      <c r="OKP99" s="343"/>
      <c r="OKQ99" s="343"/>
      <c r="OKR99" s="343"/>
      <c r="OKS99" s="343"/>
      <c r="OKT99" s="343"/>
      <c r="OKU99" s="343"/>
      <c r="OKV99" s="343"/>
      <c r="OKW99" s="343"/>
      <c r="OKX99" s="343"/>
      <c r="OKY99" s="343"/>
      <c r="OKZ99" s="343"/>
      <c r="OLA99" s="343"/>
      <c r="OLB99" s="343"/>
      <c r="OLC99" s="343"/>
      <c r="OLD99" s="343"/>
      <c r="OLE99" s="343"/>
      <c r="OLF99" s="343"/>
      <c r="OLG99" s="343"/>
      <c r="OLH99" s="343"/>
      <c r="OLI99" s="343"/>
      <c r="OLJ99" s="343"/>
      <c r="OLK99" s="343"/>
      <c r="OLL99" s="343"/>
      <c r="OLM99" s="343"/>
      <c r="OLN99" s="343"/>
      <c r="OLO99" s="343"/>
      <c r="OLP99" s="343"/>
      <c r="OLQ99" s="343"/>
      <c r="OLR99" s="343"/>
      <c r="OLS99" s="343"/>
      <c r="OLT99" s="343"/>
      <c r="OLU99" s="343"/>
      <c r="OLV99" s="343"/>
      <c r="OLW99" s="343"/>
      <c r="OLX99" s="343"/>
      <c r="OLY99" s="343"/>
      <c r="OLZ99" s="343"/>
      <c r="OMA99" s="343"/>
      <c r="OMB99" s="343"/>
      <c r="OMC99" s="343"/>
      <c r="OMD99" s="343"/>
      <c r="OME99" s="343"/>
      <c r="OMF99" s="343"/>
      <c r="OMG99" s="343"/>
      <c r="OMH99" s="343"/>
      <c r="OMI99" s="343"/>
      <c r="OMJ99" s="343"/>
      <c r="OMK99" s="343"/>
      <c r="OML99" s="343"/>
      <c r="OMM99" s="343"/>
      <c r="OMN99" s="343"/>
      <c r="OMO99" s="343"/>
      <c r="OMP99" s="343"/>
      <c r="OMQ99" s="343"/>
      <c r="OMR99" s="343"/>
      <c r="OMS99" s="343"/>
      <c r="OMT99" s="343"/>
      <c r="OMU99" s="343"/>
      <c r="OMV99" s="343"/>
      <c r="OMW99" s="343"/>
      <c r="OMX99" s="343"/>
      <c r="OMY99" s="343"/>
      <c r="OMZ99" s="343"/>
      <c r="ONA99" s="343"/>
      <c r="ONB99" s="343"/>
      <c r="ONC99" s="343"/>
      <c r="OND99" s="343"/>
      <c r="ONE99" s="343"/>
      <c r="ONF99" s="343"/>
      <c r="ONG99" s="343"/>
      <c r="ONH99" s="343"/>
      <c r="ONI99" s="343"/>
      <c r="ONJ99" s="343"/>
      <c r="ONK99" s="343"/>
      <c r="ONL99" s="343"/>
      <c r="ONM99" s="343"/>
      <c r="ONN99" s="343"/>
      <c r="ONO99" s="343"/>
      <c r="ONP99" s="343"/>
      <c r="ONQ99" s="343"/>
      <c r="ONR99" s="343"/>
      <c r="ONS99" s="343"/>
      <c r="ONT99" s="343"/>
      <c r="ONU99" s="343"/>
      <c r="ONV99" s="343"/>
      <c r="ONW99" s="343"/>
      <c r="ONX99" s="343"/>
      <c r="ONY99" s="343"/>
      <c r="ONZ99" s="343"/>
      <c r="OOA99" s="343"/>
      <c r="OOB99" s="343"/>
      <c r="OOC99" s="343"/>
      <c r="OOD99" s="343"/>
      <c r="OOE99" s="343"/>
      <c r="OOF99" s="343"/>
      <c r="OOG99" s="343"/>
      <c r="OOH99" s="343"/>
      <c r="OOI99" s="343"/>
      <c r="OOJ99" s="343"/>
      <c r="OOK99" s="343"/>
      <c r="OOL99" s="343"/>
      <c r="OOM99" s="343"/>
      <c r="OON99" s="343"/>
      <c r="OOO99" s="343"/>
      <c r="OOP99" s="343"/>
      <c r="OOQ99" s="343"/>
      <c r="OOR99" s="343"/>
      <c r="OOS99" s="343"/>
      <c r="OOT99" s="343"/>
      <c r="OOU99" s="343"/>
      <c r="OOV99" s="343"/>
      <c r="OOW99" s="343"/>
      <c r="OOX99" s="343"/>
      <c r="OOY99" s="343"/>
      <c r="OOZ99" s="343"/>
      <c r="OPA99" s="343"/>
      <c r="OPB99" s="343"/>
      <c r="OPC99" s="343"/>
      <c r="OPD99" s="343"/>
      <c r="OPE99" s="343"/>
      <c r="OPF99" s="343"/>
      <c r="OPG99" s="343"/>
      <c r="OPH99" s="343"/>
      <c r="OPI99" s="343"/>
      <c r="OPJ99" s="343"/>
      <c r="OPK99" s="343"/>
      <c r="OPL99" s="343"/>
      <c r="OPM99" s="343"/>
      <c r="OPN99" s="343"/>
      <c r="OPO99" s="343"/>
      <c r="OPP99" s="343"/>
      <c r="OPQ99" s="343"/>
      <c r="OPR99" s="343"/>
      <c r="OPS99" s="343"/>
      <c r="OPT99" s="343"/>
      <c r="OPU99" s="343"/>
      <c r="OPV99" s="343"/>
      <c r="OPW99" s="343"/>
      <c r="OPX99" s="343"/>
      <c r="OPY99" s="343"/>
      <c r="OPZ99" s="343"/>
      <c r="OQA99" s="343"/>
      <c r="OQB99" s="343"/>
      <c r="OQC99" s="343"/>
      <c r="OQD99" s="343"/>
      <c r="OQE99" s="343"/>
      <c r="OQF99" s="343"/>
      <c r="OQG99" s="343"/>
      <c r="OQH99" s="343"/>
      <c r="OQI99" s="343"/>
      <c r="OQJ99" s="343"/>
      <c r="OQK99" s="343"/>
      <c r="OQL99" s="343"/>
      <c r="OQM99" s="343"/>
      <c r="OQN99" s="343"/>
      <c r="OQO99" s="343"/>
      <c r="OQP99" s="343"/>
      <c r="OQQ99" s="343"/>
      <c r="OQR99" s="343"/>
      <c r="OQS99" s="343"/>
      <c r="OQT99" s="343"/>
      <c r="OQU99" s="343"/>
      <c r="OQV99" s="343"/>
      <c r="OQW99" s="343"/>
      <c r="OQX99" s="343"/>
      <c r="OQY99" s="343"/>
      <c r="OQZ99" s="343"/>
      <c r="ORA99" s="343"/>
      <c r="ORB99" s="343"/>
      <c r="ORC99" s="343"/>
      <c r="ORD99" s="343"/>
      <c r="ORE99" s="343"/>
      <c r="ORF99" s="343"/>
      <c r="ORG99" s="343"/>
      <c r="ORH99" s="343"/>
      <c r="ORI99" s="343"/>
      <c r="ORJ99" s="343"/>
      <c r="ORK99" s="343"/>
      <c r="ORL99" s="343"/>
      <c r="ORM99" s="343"/>
      <c r="ORN99" s="343"/>
      <c r="ORO99" s="343"/>
      <c r="ORP99" s="343"/>
      <c r="ORQ99" s="343"/>
      <c r="ORR99" s="343"/>
      <c r="ORS99" s="343"/>
      <c r="ORT99" s="343"/>
      <c r="ORU99" s="343"/>
      <c r="ORV99" s="343"/>
      <c r="ORW99" s="343"/>
      <c r="ORX99" s="343"/>
      <c r="ORY99" s="343"/>
      <c r="ORZ99" s="343"/>
      <c r="OSA99" s="343"/>
      <c r="OSB99" s="343"/>
      <c r="OSC99" s="343"/>
      <c r="OSD99" s="343"/>
      <c r="OSE99" s="343"/>
      <c r="OSF99" s="343"/>
      <c r="OSG99" s="343"/>
      <c r="OSH99" s="343"/>
      <c r="OSI99" s="343"/>
      <c r="OSJ99" s="343"/>
      <c r="OSK99" s="343"/>
      <c r="OSL99" s="343"/>
      <c r="OSM99" s="343"/>
      <c r="OSN99" s="343"/>
      <c r="OSO99" s="343"/>
      <c r="OSP99" s="343"/>
      <c r="OSQ99" s="343"/>
      <c r="OSR99" s="343"/>
      <c r="OSS99" s="343"/>
      <c r="OST99" s="343"/>
      <c r="OSU99" s="343"/>
      <c r="OSV99" s="343"/>
      <c r="OSW99" s="343"/>
      <c r="OSX99" s="343"/>
      <c r="OSY99" s="343"/>
      <c r="OSZ99" s="343"/>
      <c r="OTA99" s="343"/>
      <c r="OTB99" s="343"/>
      <c r="OTC99" s="343"/>
      <c r="OTD99" s="343"/>
      <c r="OTE99" s="343"/>
      <c r="OTF99" s="343"/>
      <c r="OTG99" s="343"/>
      <c r="OTH99" s="343"/>
      <c r="OTI99" s="343"/>
      <c r="OTJ99" s="343"/>
      <c r="OTK99" s="343"/>
      <c r="OTL99" s="343"/>
      <c r="OTM99" s="343"/>
      <c r="OTN99" s="343"/>
      <c r="OTO99" s="343"/>
      <c r="OTP99" s="343"/>
      <c r="OTQ99" s="343"/>
      <c r="OTR99" s="343"/>
      <c r="OTS99" s="343"/>
      <c r="OTT99" s="343"/>
      <c r="OTU99" s="343"/>
      <c r="OTV99" s="343"/>
      <c r="OTW99" s="343"/>
      <c r="OTX99" s="343"/>
      <c r="OTY99" s="343"/>
      <c r="OTZ99" s="343"/>
      <c r="OUA99" s="343"/>
      <c r="OUB99" s="343"/>
      <c r="OUC99" s="343"/>
      <c r="OUD99" s="343"/>
      <c r="OUE99" s="343"/>
      <c r="OUF99" s="343"/>
      <c r="OUG99" s="343"/>
      <c r="OUH99" s="343"/>
      <c r="OUI99" s="343"/>
      <c r="OUJ99" s="343"/>
      <c r="OUK99" s="343"/>
      <c r="OUL99" s="343"/>
      <c r="OUM99" s="343"/>
      <c r="OUN99" s="343"/>
      <c r="OUO99" s="343"/>
      <c r="OUP99" s="343"/>
      <c r="OUQ99" s="343"/>
      <c r="OUR99" s="343"/>
      <c r="OUS99" s="343"/>
      <c r="OUT99" s="343"/>
      <c r="OUU99" s="343"/>
      <c r="OUV99" s="343"/>
      <c r="OUW99" s="343"/>
      <c r="OUX99" s="343"/>
      <c r="OUY99" s="343"/>
      <c r="OUZ99" s="343"/>
      <c r="OVA99" s="343"/>
      <c r="OVB99" s="343"/>
      <c r="OVC99" s="343"/>
      <c r="OVD99" s="343"/>
      <c r="OVE99" s="343"/>
      <c r="OVF99" s="343"/>
      <c r="OVG99" s="343"/>
      <c r="OVH99" s="343"/>
      <c r="OVI99" s="343"/>
      <c r="OVJ99" s="343"/>
      <c r="OVK99" s="343"/>
      <c r="OVL99" s="343"/>
      <c r="OVM99" s="343"/>
      <c r="OVN99" s="343"/>
      <c r="OVO99" s="343"/>
      <c r="OVP99" s="343"/>
      <c r="OVQ99" s="343"/>
      <c r="OVR99" s="343"/>
      <c r="OVS99" s="343"/>
      <c r="OVT99" s="343"/>
      <c r="OVU99" s="343"/>
      <c r="OVV99" s="343"/>
      <c r="OVW99" s="343"/>
      <c r="OVX99" s="343"/>
      <c r="OVY99" s="343"/>
      <c r="OVZ99" s="343"/>
      <c r="OWA99" s="343"/>
      <c r="OWB99" s="343"/>
      <c r="OWC99" s="343"/>
      <c r="OWD99" s="343"/>
      <c r="OWE99" s="343"/>
      <c r="OWF99" s="343"/>
      <c r="OWG99" s="343"/>
      <c r="OWH99" s="343"/>
      <c r="OWI99" s="343"/>
      <c r="OWJ99" s="343"/>
      <c r="OWK99" s="343"/>
      <c r="OWL99" s="343"/>
      <c r="OWM99" s="343"/>
      <c r="OWN99" s="343"/>
      <c r="OWO99" s="343"/>
      <c r="OWP99" s="343"/>
      <c r="OWQ99" s="343"/>
      <c r="OWR99" s="343"/>
      <c r="OWS99" s="343"/>
      <c r="OWT99" s="343"/>
      <c r="OWU99" s="343"/>
      <c r="OWV99" s="343"/>
      <c r="OWW99" s="343"/>
      <c r="OWX99" s="343"/>
      <c r="OWY99" s="343"/>
      <c r="OWZ99" s="343"/>
      <c r="OXA99" s="343"/>
      <c r="OXB99" s="343"/>
      <c r="OXC99" s="343"/>
      <c r="OXD99" s="343"/>
      <c r="OXE99" s="343"/>
      <c r="OXF99" s="343"/>
      <c r="OXG99" s="343"/>
      <c r="OXH99" s="343"/>
      <c r="OXI99" s="343"/>
      <c r="OXJ99" s="343"/>
      <c r="OXK99" s="343"/>
      <c r="OXL99" s="343"/>
      <c r="OXM99" s="343"/>
      <c r="OXN99" s="343"/>
      <c r="OXO99" s="343"/>
      <c r="OXP99" s="343"/>
      <c r="OXQ99" s="343"/>
      <c r="OXR99" s="343"/>
      <c r="OXS99" s="343"/>
      <c r="OXT99" s="343"/>
      <c r="OXU99" s="343"/>
      <c r="OXV99" s="343"/>
      <c r="OXW99" s="343"/>
      <c r="OXX99" s="343"/>
      <c r="OXY99" s="343"/>
      <c r="OXZ99" s="343"/>
      <c r="OYA99" s="343"/>
      <c r="OYB99" s="343"/>
      <c r="OYC99" s="343"/>
      <c r="OYD99" s="343"/>
      <c r="OYE99" s="343"/>
      <c r="OYF99" s="343"/>
      <c r="OYG99" s="343"/>
      <c r="OYH99" s="343"/>
      <c r="OYI99" s="343"/>
      <c r="OYJ99" s="343"/>
      <c r="OYK99" s="343"/>
      <c r="OYL99" s="343"/>
      <c r="OYM99" s="343"/>
      <c r="OYN99" s="343"/>
      <c r="OYO99" s="343"/>
      <c r="OYP99" s="343"/>
      <c r="OYQ99" s="343"/>
      <c r="OYR99" s="343"/>
      <c r="OYS99" s="343"/>
      <c r="OYT99" s="343"/>
      <c r="OYU99" s="343"/>
      <c r="OYV99" s="343"/>
      <c r="OYW99" s="343"/>
      <c r="OYX99" s="343"/>
      <c r="OYY99" s="343"/>
      <c r="OYZ99" s="343"/>
      <c r="OZA99" s="343"/>
      <c r="OZB99" s="343"/>
      <c r="OZC99" s="343"/>
      <c r="OZD99" s="343"/>
      <c r="OZE99" s="343"/>
      <c r="OZF99" s="343"/>
      <c r="OZG99" s="343"/>
      <c r="OZH99" s="343"/>
      <c r="OZI99" s="343"/>
      <c r="OZJ99" s="343"/>
      <c r="OZK99" s="343"/>
      <c r="OZL99" s="343"/>
      <c r="OZM99" s="343"/>
      <c r="OZN99" s="343"/>
      <c r="OZO99" s="343"/>
      <c r="OZP99" s="343"/>
      <c r="OZQ99" s="343"/>
      <c r="OZR99" s="343"/>
      <c r="OZS99" s="343"/>
      <c r="OZT99" s="343"/>
      <c r="OZU99" s="343"/>
      <c r="OZV99" s="343"/>
      <c r="OZW99" s="343"/>
      <c r="OZX99" s="343"/>
      <c r="OZY99" s="343"/>
      <c r="OZZ99" s="343"/>
      <c r="PAA99" s="343"/>
      <c r="PAB99" s="343"/>
      <c r="PAC99" s="343"/>
      <c r="PAD99" s="343"/>
      <c r="PAE99" s="343"/>
      <c r="PAF99" s="343"/>
      <c r="PAG99" s="343"/>
      <c r="PAH99" s="343"/>
      <c r="PAI99" s="343"/>
      <c r="PAJ99" s="343"/>
      <c r="PAK99" s="343"/>
      <c r="PAL99" s="343"/>
      <c r="PAM99" s="343"/>
      <c r="PAN99" s="343"/>
      <c r="PAO99" s="343"/>
      <c r="PAP99" s="343"/>
      <c r="PAQ99" s="343"/>
      <c r="PAR99" s="343"/>
      <c r="PAS99" s="343"/>
      <c r="PAT99" s="343"/>
      <c r="PAU99" s="343"/>
      <c r="PAV99" s="343"/>
      <c r="PAW99" s="343"/>
      <c r="PAX99" s="343"/>
      <c r="PAY99" s="343"/>
      <c r="PAZ99" s="343"/>
      <c r="PBA99" s="343"/>
      <c r="PBB99" s="343"/>
      <c r="PBC99" s="343"/>
      <c r="PBD99" s="343"/>
      <c r="PBE99" s="343"/>
      <c r="PBF99" s="343"/>
      <c r="PBG99" s="343"/>
      <c r="PBH99" s="343"/>
      <c r="PBI99" s="343"/>
      <c r="PBJ99" s="343"/>
      <c r="PBK99" s="343"/>
      <c r="PBL99" s="343"/>
      <c r="PBM99" s="343"/>
      <c r="PBN99" s="343"/>
      <c r="PBO99" s="343"/>
      <c r="PBP99" s="343"/>
      <c r="PBQ99" s="343"/>
      <c r="PBR99" s="343"/>
      <c r="PBS99" s="343"/>
      <c r="PBT99" s="343"/>
      <c r="PBU99" s="343"/>
      <c r="PBV99" s="343"/>
      <c r="PBW99" s="343"/>
      <c r="PBX99" s="343"/>
      <c r="PBY99" s="343"/>
      <c r="PBZ99" s="343"/>
      <c r="PCA99" s="343"/>
      <c r="PCB99" s="343"/>
      <c r="PCC99" s="343"/>
      <c r="PCD99" s="343"/>
      <c r="PCE99" s="343"/>
      <c r="PCF99" s="343"/>
      <c r="PCG99" s="343"/>
      <c r="PCH99" s="343"/>
      <c r="PCI99" s="343"/>
      <c r="PCJ99" s="343"/>
      <c r="PCK99" s="343"/>
      <c r="PCL99" s="343"/>
      <c r="PCM99" s="343"/>
      <c r="PCN99" s="343"/>
      <c r="PCO99" s="343"/>
      <c r="PCP99" s="343"/>
      <c r="PCQ99" s="343"/>
      <c r="PCR99" s="343"/>
      <c r="PCS99" s="343"/>
      <c r="PCT99" s="343"/>
      <c r="PCU99" s="343"/>
      <c r="PCV99" s="343"/>
      <c r="PCW99" s="343"/>
      <c r="PCX99" s="343"/>
      <c r="PCY99" s="343"/>
      <c r="PCZ99" s="343"/>
      <c r="PDA99" s="343"/>
      <c r="PDB99" s="343"/>
      <c r="PDC99" s="343"/>
      <c r="PDD99" s="343"/>
      <c r="PDE99" s="343"/>
      <c r="PDF99" s="343"/>
      <c r="PDG99" s="343"/>
      <c r="PDH99" s="343"/>
      <c r="PDI99" s="343"/>
      <c r="PDJ99" s="343"/>
      <c r="PDK99" s="343"/>
      <c r="PDL99" s="343"/>
      <c r="PDM99" s="343"/>
      <c r="PDN99" s="343"/>
      <c r="PDO99" s="343"/>
      <c r="PDP99" s="343"/>
      <c r="PDQ99" s="343"/>
      <c r="PDR99" s="343"/>
      <c r="PDS99" s="343"/>
      <c r="PDT99" s="343"/>
      <c r="PDU99" s="343"/>
      <c r="PDV99" s="343"/>
      <c r="PDW99" s="343"/>
      <c r="PDX99" s="343"/>
      <c r="PDY99" s="343"/>
      <c r="PDZ99" s="343"/>
      <c r="PEA99" s="343"/>
      <c r="PEB99" s="343"/>
      <c r="PEC99" s="343"/>
      <c r="PED99" s="343"/>
      <c r="PEE99" s="343"/>
      <c r="PEF99" s="343"/>
      <c r="PEG99" s="343"/>
      <c r="PEH99" s="343"/>
      <c r="PEI99" s="343"/>
      <c r="PEJ99" s="343"/>
      <c r="PEK99" s="343"/>
      <c r="PEL99" s="343"/>
      <c r="PEM99" s="343"/>
      <c r="PEN99" s="343"/>
      <c r="PEO99" s="343"/>
      <c r="PEP99" s="343"/>
      <c r="PEQ99" s="343"/>
      <c r="PER99" s="343"/>
      <c r="PES99" s="343"/>
      <c r="PET99" s="343"/>
      <c r="PEU99" s="343"/>
      <c r="PEV99" s="343"/>
      <c r="PEW99" s="343"/>
      <c r="PEX99" s="343"/>
      <c r="PEY99" s="343"/>
      <c r="PEZ99" s="343"/>
      <c r="PFA99" s="343"/>
      <c r="PFB99" s="343"/>
      <c r="PFC99" s="343"/>
      <c r="PFD99" s="343"/>
      <c r="PFE99" s="343"/>
      <c r="PFF99" s="343"/>
      <c r="PFG99" s="343"/>
      <c r="PFH99" s="343"/>
      <c r="PFI99" s="343"/>
      <c r="PFJ99" s="343"/>
      <c r="PFK99" s="343"/>
      <c r="PFL99" s="343"/>
      <c r="PFM99" s="343"/>
      <c r="PFN99" s="343"/>
      <c r="PFO99" s="343"/>
      <c r="PFP99" s="343"/>
      <c r="PFQ99" s="343"/>
      <c r="PFR99" s="343"/>
      <c r="PFS99" s="343"/>
      <c r="PFT99" s="343"/>
      <c r="PFU99" s="343"/>
      <c r="PFV99" s="343"/>
      <c r="PFW99" s="343"/>
      <c r="PFX99" s="343"/>
      <c r="PFY99" s="343"/>
      <c r="PFZ99" s="343"/>
      <c r="PGA99" s="343"/>
      <c r="PGB99" s="343"/>
      <c r="PGC99" s="343"/>
      <c r="PGD99" s="343"/>
      <c r="PGE99" s="343"/>
      <c r="PGF99" s="343"/>
      <c r="PGG99" s="343"/>
      <c r="PGH99" s="343"/>
      <c r="PGI99" s="343"/>
      <c r="PGJ99" s="343"/>
      <c r="PGK99" s="343"/>
      <c r="PGL99" s="343"/>
      <c r="PGM99" s="343"/>
      <c r="PGN99" s="343"/>
      <c r="PGO99" s="343"/>
      <c r="PGP99" s="343"/>
      <c r="PGQ99" s="343"/>
      <c r="PGR99" s="343"/>
      <c r="PGS99" s="343"/>
      <c r="PGT99" s="343"/>
      <c r="PGU99" s="343"/>
      <c r="PGV99" s="343"/>
      <c r="PGW99" s="343"/>
      <c r="PGX99" s="343"/>
      <c r="PGY99" s="343"/>
      <c r="PGZ99" s="343"/>
      <c r="PHA99" s="343"/>
      <c r="PHB99" s="343"/>
      <c r="PHC99" s="343"/>
      <c r="PHD99" s="343"/>
      <c r="PHE99" s="343"/>
      <c r="PHF99" s="343"/>
      <c r="PHG99" s="343"/>
      <c r="PHH99" s="343"/>
      <c r="PHI99" s="343"/>
      <c r="PHJ99" s="343"/>
      <c r="PHK99" s="343"/>
      <c r="PHL99" s="343"/>
      <c r="PHM99" s="343"/>
      <c r="PHN99" s="343"/>
      <c r="PHO99" s="343"/>
      <c r="PHP99" s="343"/>
      <c r="PHQ99" s="343"/>
      <c r="PHR99" s="343"/>
      <c r="PHS99" s="343"/>
      <c r="PHT99" s="343"/>
      <c r="PHU99" s="343"/>
      <c r="PHV99" s="343"/>
      <c r="PHW99" s="343"/>
      <c r="PHX99" s="343"/>
      <c r="PHY99" s="343"/>
      <c r="PHZ99" s="343"/>
      <c r="PIA99" s="343"/>
      <c r="PIB99" s="343"/>
      <c r="PIC99" s="343"/>
      <c r="PID99" s="343"/>
      <c r="PIE99" s="343"/>
      <c r="PIF99" s="343"/>
      <c r="PIG99" s="343"/>
      <c r="PIH99" s="343"/>
      <c r="PII99" s="343"/>
      <c r="PIJ99" s="343"/>
      <c r="PIK99" s="343"/>
      <c r="PIL99" s="343"/>
      <c r="PIM99" s="343"/>
      <c r="PIN99" s="343"/>
      <c r="PIO99" s="343"/>
      <c r="PIP99" s="343"/>
      <c r="PIQ99" s="343"/>
      <c r="PIR99" s="343"/>
      <c r="PIS99" s="343"/>
      <c r="PIT99" s="343"/>
      <c r="PIU99" s="343"/>
      <c r="PIV99" s="343"/>
      <c r="PIW99" s="343"/>
      <c r="PIX99" s="343"/>
      <c r="PIY99" s="343"/>
      <c r="PIZ99" s="343"/>
      <c r="PJA99" s="343"/>
      <c r="PJB99" s="343"/>
      <c r="PJC99" s="343"/>
      <c r="PJD99" s="343"/>
      <c r="PJE99" s="343"/>
      <c r="PJF99" s="343"/>
      <c r="PJG99" s="343"/>
      <c r="PJH99" s="343"/>
      <c r="PJI99" s="343"/>
      <c r="PJJ99" s="343"/>
      <c r="PJK99" s="343"/>
      <c r="PJL99" s="343"/>
      <c r="PJM99" s="343"/>
      <c r="PJN99" s="343"/>
      <c r="PJO99" s="343"/>
      <c r="PJP99" s="343"/>
      <c r="PJQ99" s="343"/>
      <c r="PJR99" s="343"/>
      <c r="PJS99" s="343"/>
      <c r="PJT99" s="343"/>
      <c r="PJU99" s="343"/>
      <c r="PJV99" s="343"/>
      <c r="PJW99" s="343"/>
      <c r="PJX99" s="343"/>
      <c r="PJY99" s="343"/>
      <c r="PJZ99" s="343"/>
      <c r="PKA99" s="343"/>
      <c r="PKB99" s="343"/>
      <c r="PKC99" s="343"/>
      <c r="PKD99" s="343"/>
      <c r="PKE99" s="343"/>
      <c r="PKF99" s="343"/>
      <c r="PKG99" s="343"/>
      <c r="PKH99" s="343"/>
      <c r="PKI99" s="343"/>
      <c r="PKJ99" s="343"/>
      <c r="PKK99" s="343"/>
      <c r="PKL99" s="343"/>
      <c r="PKM99" s="343"/>
      <c r="PKN99" s="343"/>
      <c r="PKO99" s="343"/>
      <c r="PKP99" s="343"/>
      <c r="PKQ99" s="343"/>
      <c r="PKR99" s="343"/>
      <c r="PKS99" s="343"/>
      <c r="PKT99" s="343"/>
      <c r="PKU99" s="343"/>
      <c r="PKV99" s="343"/>
      <c r="PKW99" s="343"/>
      <c r="PKX99" s="343"/>
      <c r="PKY99" s="343"/>
      <c r="PKZ99" s="343"/>
      <c r="PLA99" s="343"/>
      <c r="PLB99" s="343"/>
      <c r="PLC99" s="343"/>
      <c r="PLD99" s="343"/>
      <c r="PLE99" s="343"/>
      <c r="PLF99" s="343"/>
      <c r="PLG99" s="343"/>
      <c r="PLH99" s="343"/>
      <c r="PLI99" s="343"/>
      <c r="PLJ99" s="343"/>
      <c r="PLK99" s="343"/>
      <c r="PLL99" s="343"/>
      <c r="PLM99" s="343"/>
      <c r="PLN99" s="343"/>
      <c r="PLO99" s="343"/>
      <c r="PLP99" s="343"/>
      <c r="PLQ99" s="343"/>
      <c r="PLR99" s="343"/>
      <c r="PLS99" s="343"/>
      <c r="PLT99" s="343"/>
      <c r="PLU99" s="343"/>
      <c r="PLV99" s="343"/>
      <c r="PLW99" s="343"/>
      <c r="PLX99" s="343"/>
      <c r="PLY99" s="343"/>
      <c r="PLZ99" s="343"/>
      <c r="PMA99" s="343"/>
      <c r="PMB99" s="343"/>
      <c r="PMC99" s="343"/>
      <c r="PMD99" s="343"/>
      <c r="PME99" s="343"/>
      <c r="PMF99" s="343"/>
      <c r="PMG99" s="343"/>
      <c r="PMH99" s="343"/>
      <c r="PMI99" s="343"/>
      <c r="PMJ99" s="343"/>
      <c r="PMK99" s="343"/>
      <c r="PML99" s="343"/>
      <c r="PMM99" s="343"/>
      <c r="PMN99" s="343"/>
      <c r="PMO99" s="343"/>
      <c r="PMP99" s="343"/>
      <c r="PMQ99" s="343"/>
      <c r="PMR99" s="343"/>
      <c r="PMS99" s="343"/>
      <c r="PMT99" s="343"/>
      <c r="PMU99" s="343"/>
      <c r="PMV99" s="343"/>
      <c r="PMW99" s="343"/>
      <c r="PMX99" s="343"/>
      <c r="PMY99" s="343"/>
      <c r="PMZ99" s="343"/>
      <c r="PNA99" s="343"/>
      <c r="PNB99" s="343"/>
      <c r="PNC99" s="343"/>
      <c r="PND99" s="343"/>
      <c r="PNE99" s="343"/>
      <c r="PNF99" s="343"/>
      <c r="PNG99" s="343"/>
      <c r="PNH99" s="343"/>
      <c r="PNI99" s="343"/>
      <c r="PNJ99" s="343"/>
      <c r="PNK99" s="343"/>
      <c r="PNL99" s="343"/>
      <c r="PNM99" s="343"/>
      <c r="PNN99" s="343"/>
      <c r="PNO99" s="343"/>
      <c r="PNP99" s="343"/>
      <c r="PNQ99" s="343"/>
      <c r="PNR99" s="343"/>
      <c r="PNS99" s="343"/>
      <c r="PNT99" s="343"/>
      <c r="PNU99" s="343"/>
      <c r="PNV99" s="343"/>
      <c r="PNW99" s="343"/>
      <c r="PNX99" s="343"/>
      <c r="PNY99" s="343"/>
      <c r="PNZ99" s="343"/>
      <c r="POA99" s="343"/>
      <c r="POB99" s="343"/>
      <c r="POC99" s="343"/>
      <c r="POD99" s="343"/>
      <c r="POE99" s="343"/>
      <c r="POF99" s="343"/>
      <c r="POG99" s="343"/>
      <c r="POH99" s="343"/>
      <c r="POI99" s="343"/>
      <c r="POJ99" s="343"/>
      <c r="POK99" s="343"/>
      <c r="POL99" s="343"/>
      <c r="POM99" s="343"/>
      <c r="PON99" s="343"/>
      <c r="POO99" s="343"/>
      <c r="POP99" s="343"/>
      <c r="POQ99" s="343"/>
      <c r="POR99" s="343"/>
      <c r="POS99" s="343"/>
      <c r="POT99" s="343"/>
      <c r="POU99" s="343"/>
      <c r="POV99" s="343"/>
      <c r="POW99" s="343"/>
      <c r="POX99" s="343"/>
      <c r="POY99" s="343"/>
      <c r="POZ99" s="343"/>
      <c r="PPA99" s="343"/>
      <c r="PPB99" s="343"/>
      <c r="PPC99" s="343"/>
      <c r="PPD99" s="343"/>
      <c r="PPE99" s="343"/>
      <c r="PPF99" s="343"/>
      <c r="PPG99" s="343"/>
      <c r="PPH99" s="343"/>
      <c r="PPI99" s="343"/>
      <c r="PPJ99" s="343"/>
      <c r="PPK99" s="343"/>
      <c r="PPL99" s="343"/>
      <c r="PPM99" s="343"/>
      <c r="PPN99" s="343"/>
      <c r="PPO99" s="343"/>
      <c r="PPP99" s="343"/>
      <c r="PPQ99" s="343"/>
      <c r="PPR99" s="343"/>
      <c r="PPS99" s="343"/>
      <c r="PPT99" s="343"/>
      <c r="PPU99" s="343"/>
      <c r="PPV99" s="343"/>
      <c r="PPW99" s="343"/>
      <c r="PPX99" s="343"/>
      <c r="PPY99" s="343"/>
      <c r="PPZ99" s="343"/>
      <c r="PQA99" s="343"/>
      <c r="PQB99" s="343"/>
      <c r="PQC99" s="343"/>
      <c r="PQD99" s="343"/>
      <c r="PQE99" s="343"/>
      <c r="PQF99" s="343"/>
      <c r="PQG99" s="343"/>
      <c r="PQH99" s="343"/>
      <c r="PQI99" s="343"/>
      <c r="PQJ99" s="343"/>
      <c r="PQK99" s="343"/>
      <c r="PQL99" s="343"/>
      <c r="PQM99" s="343"/>
      <c r="PQN99" s="343"/>
      <c r="PQO99" s="343"/>
      <c r="PQP99" s="343"/>
      <c r="PQQ99" s="343"/>
      <c r="PQR99" s="343"/>
      <c r="PQS99" s="343"/>
      <c r="PQT99" s="343"/>
      <c r="PQU99" s="343"/>
      <c r="PQV99" s="343"/>
      <c r="PQW99" s="343"/>
      <c r="PQX99" s="343"/>
      <c r="PQY99" s="343"/>
      <c r="PQZ99" s="343"/>
      <c r="PRA99" s="343"/>
      <c r="PRB99" s="343"/>
      <c r="PRC99" s="343"/>
      <c r="PRD99" s="343"/>
      <c r="PRE99" s="343"/>
      <c r="PRF99" s="343"/>
      <c r="PRG99" s="343"/>
      <c r="PRH99" s="343"/>
      <c r="PRI99" s="343"/>
      <c r="PRJ99" s="343"/>
      <c r="PRK99" s="343"/>
      <c r="PRL99" s="343"/>
      <c r="PRM99" s="343"/>
      <c r="PRN99" s="343"/>
      <c r="PRO99" s="343"/>
      <c r="PRP99" s="343"/>
      <c r="PRQ99" s="343"/>
      <c r="PRR99" s="343"/>
      <c r="PRS99" s="343"/>
      <c r="PRT99" s="343"/>
      <c r="PRU99" s="343"/>
      <c r="PRV99" s="343"/>
      <c r="PRW99" s="343"/>
      <c r="PRX99" s="343"/>
      <c r="PRY99" s="343"/>
      <c r="PRZ99" s="343"/>
      <c r="PSA99" s="343"/>
      <c r="PSB99" s="343"/>
      <c r="PSC99" s="343"/>
      <c r="PSD99" s="343"/>
      <c r="PSE99" s="343"/>
      <c r="PSF99" s="343"/>
      <c r="PSG99" s="343"/>
      <c r="PSH99" s="343"/>
      <c r="PSI99" s="343"/>
      <c r="PSJ99" s="343"/>
      <c r="PSK99" s="343"/>
      <c r="PSL99" s="343"/>
      <c r="PSM99" s="343"/>
      <c r="PSN99" s="343"/>
      <c r="PSO99" s="343"/>
      <c r="PSP99" s="343"/>
      <c r="PSQ99" s="343"/>
      <c r="PSR99" s="343"/>
      <c r="PSS99" s="343"/>
      <c r="PST99" s="343"/>
      <c r="PSU99" s="343"/>
      <c r="PSV99" s="343"/>
      <c r="PSW99" s="343"/>
      <c r="PSX99" s="343"/>
      <c r="PSY99" s="343"/>
      <c r="PSZ99" s="343"/>
      <c r="PTA99" s="343"/>
      <c r="PTB99" s="343"/>
      <c r="PTC99" s="343"/>
      <c r="PTD99" s="343"/>
      <c r="PTE99" s="343"/>
      <c r="PTF99" s="343"/>
      <c r="PTG99" s="343"/>
      <c r="PTH99" s="343"/>
      <c r="PTI99" s="343"/>
      <c r="PTJ99" s="343"/>
      <c r="PTK99" s="343"/>
      <c r="PTL99" s="343"/>
      <c r="PTM99" s="343"/>
      <c r="PTN99" s="343"/>
      <c r="PTO99" s="343"/>
      <c r="PTP99" s="343"/>
      <c r="PTQ99" s="343"/>
      <c r="PTR99" s="343"/>
      <c r="PTS99" s="343"/>
      <c r="PTT99" s="343"/>
      <c r="PTU99" s="343"/>
      <c r="PTV99" s="343"/>
      <c r="PTW99" s="343"/>
      <c r="PTX99" s="343"/>
      <c r="PTY99" s="343"/>
      <c r="PTZ99" s="343"/>
      <c r="PUA99" s="343"/>
      <c r="PUB99" s="343"/>
      <c r="PUC99" s="343"/>
      <c r="PUD99" s="343"/>
      <c r="PUE99" s="343"/>
      <c r="PUF99" s="343"/>
      <c r="PUG99" s="343"/>
      <c r="PUH99" s="343"/>
      <c r="PUI99" s="343"/>
      <c r="PUJ99" s="343"/>
      <c r="PUK99" s="343"/>
      <c r="PUL99" s="343"/>
      <c r="PUM99" s="343"/>
      <c r="PUN99" s="343"/>
      <c r="PUO99" s="343"/>
      <c r="PUP99" s="343"/>
      <c r="PUQ99" s="343"/>
      <c r="PUR99" s="343"/>
      <c r="PUS99" s="343"/>
      <c r="PUT99" s="343"/>
      <c r="PUU99" s="343"/>
      <c r="PUV99" s="343"/>
      <c r="PUW99" s="343"/>
      <c r="PUX99" s="343"/>
      <c r="PUY99" s="343"/>
      <c r="PUZ99" s="343"/>
      <c r="PVA99" s="343"/>
      <c r="PVB99" s="343"/>
      <c r="PVC99" s="343"/>
      <c r="PVD99" s="343"/>
      <c r="PVE99" s="343"/>
      <c r="PVF99" s="343"/>
      <c r="PVG99" s="343"/>
      <c r="PVH99" s="343"/>
      <c r="PVI99" s="343"/>
      <c r="PVJ99" s="343"/>
      <c r="PVK99" s="343"/>
      <c r="PVL99" s="343"/>
      <c r="PVM99" s="343"/>
      <c r="PVN99" s="343"/>
      <c r="PVO99" s="343"/>
      <c r="PVP99" s="343"/>
      <c r="PVQ99" s="343"/>
      <c r="PVR99" s="343"/>
      <c r="PVS99" s="343"/>
      <c r="PVT99" s="343"/>
      <c r="PVU99" s="343"/>
      <c r="PVV99" s="343"/>
      <c r="PVW99" s="343"/>
      <c r="PVX99" s="343"/>
      <c r="PVY99" s="343"/>
      <c r="PVZ99" s="343"/>
      <c r="PWA99" s="343"/>
      <c r="PWB99" s="343"/>
      <c r="PWC99" s="343"/>
      <c r="PWD99" s="343"/>
      <c r="PWE99" s="343"/>
      <c r="PWF99" s="343"/>
      <c r="PWG99" s="343"/>
      <c r="PWH99" s="343"/>
      <c r="PWI99" s="343"/>
      <c r="PWJ99" s="343"/>
      <c r="PWK99" s="343"/>
      <c r="PWL99" s="343"/>
      <c r="PWM99" s="343"/>
      <c r="PWN99" s="343"/>
      <c r="PWO99" s="343"/>
      <c r="PWP99" s="343"/>
      <c r="PWQ99" s="343"/>
      <c r="PWR99" s="343"/>
      <c r="PWS99" s="343"/>
      <c r="PWT99" s="343"/>
      <c r="PWU99" s="343"/>
      <c r="PWV99" s="343"/>
      <c r="PWW99" s="343"/>
      <c r="PWX99" s="343"/>
      <c r="PWY99" s="343"/>
      <c r="PWZ99" s="343"/>
      <c r="PXA99" s="343"/>
      <c r="PXB99" s="343"/>
      <c r="PXC99" s="343"/>
      <c r="PXD99" s="343"/>
      <c r="PXE99" s="343"/>
      <c r="PXF99" s="343"/>
      <c r="PXG99" s="343"/>
      <c r="PXH99" s="343"/>
      <c r="PXI99" s="343"/>
      <c r="PXJ99" s="343"/>
      <c r="PXK99" s="343"/>
      <c r="PXL99" s="343"/>
      <c r="PXM99" s="343"/>
      <c r="PXN99" s="343"/>
      <c r="PXO99" s="343"/>
      <c r="PXP99" s="343"/>
      <c r="PXQ99" s="343"/>
      <c r="PXR99" s="343"/>
      <c r="PXS99" s="343"/>
      <c r="PXT99" s="343"/>
      <c r="PXU99" s="343"/>
      <c r="PXV99" s="343"/>
      <c r="PXW99" s="343"/>
      <c r="PXX99" s="343"/>
      <c r="PXY99" s="343"/>
      <c r="PXZ99" s="343"/>
      <c r="PYA99" s="343"/>
      <c r="PYB99" s="343"/>
      <c r="PYC99" s="343"/>
      <c r="PYD99" s="343"/>
      <c r="PYE99" s="343"/>
      <c r="PYF99" s="343"/>
      <c r="PYG99" s="343"/>
      <c r="PYH99" s="343"/>
      <c r="PYI99" s="343"/>
      <c r="PYJ99" s="343"/>
      <c r="PYK99" s="343"/>
      <c r="PYL99" s="343"/>
      <c r="PYM99" s="343"/>
      <c r="PYN99" s="343"/>
      <c r="PYO99" s="343"/>
      <c r="PYP99" s="343"/>
      <c r="PYQ99" s="343"/>
      <c r="PYR99" s="343"/>
      <c r="PYS99" s="343"/>
      <c r="PYT99" s="343"/>
      <c r="PYU99" s="343"/>
      <c r="PYV99" s="343"/>
      <c r="PYW99" s="343"/>
      <c r="PYX99" s="343"/>
      <c r="PYY99" s="343"/>
      <c r="PYZ99" s="343"/>
      <c r="PZA99" s="343"/>
      <c r="PZB99" s="343"/>
      <c r="PZC99" s="343"/>
      <c r="PZD99" s="343"/>
      <c r="PZE99" s="343"/>
      <c r="PZF99" s="343"/>
      <c r="PZG99" s="343"/>
      <c r="PZH99" s="343"/>
      <c r="PZI99" s="343"/>
      <c r="PZJ99" s="343"/>
      <c r="PZK99" s="343"/>
      <c r="PZL99" s="343"/>
      <c r="PZM99" s="343"/>
      <c r="PZN99" s="343"/>
      <c r="PZO99" s="343"/>
      <c r="PZP99" s="343"/>
      <c r="PZQ99" s="343"/>
      <c r="PZR99" s="343"/>
      <c r="PZS99" s="343"/>
      <c r="PZT99" s="343"/>
      <c r="PZU99" s="343"/>
      <c r="PZV99" s="343"/>
      <c r="PZW99" s="343"/>
      <c r="PZX99" s="343"/>
      <c r="PZY99" s="343"/>
      <c r="PZZ99" s="343"/>
      <c r="QAA99" s="343"/>
      <c r="QAB99" s="343"/>
      <c r="QAC99" s="343"/>
      <c r="QAD99" s="343"/>
      <c r="QAE99" s="343"/>
      <c r="QAF99" s="343"/>
      <c r="QAG99" s="343"/>
      <c r="QAH99" s="343"/>
      <c r="QAI99" s="343"/>
      <c r="QAJ99" s="343"/>
      <c r="QAK99" s="343"/>
      <c r="QAL99" s="343"/>
      <c r="QAM99" s="343"/>
      <c r="QAN99" s="343"/>
      <c r="QAO99" s="343"/>
      <c r="QAP99" s="343"/>
      <c r="QAQ99" s="343"/>
      <c r="QAR99" s="343"/>
      <c r="QAS99" s="343"/>
      <c r="QAT99" s="343"/>
      <c r="QAU99" s="343"/>
      <c r="QAV99" s="343"/>
      <c r="QAW99" s="343"/>
      <c r="QAX99" s="343"/>
      <c r="QAY99" s="343"/>
      <c r="QAZ99" s="343"/>
      <c r="QBA99" s="343"/>
      <c r="QBB99" s="343"/>
      <c r="QBC99" s="343"/>
      <c r="QBD99" s="343"/>
      <c r="QBE99" s="343"/>
      <c r="QBF99" s="343"/>
      <c r="QBG99" s="343"/>
      <c r="QBH99" s="343"/>
      <c r="QBI99" s="343"/>
      <c r="QBJ99" s="343"/>
      <c r="QBK99" s="343"/>
      <c r="QBL99" s="343"/>
      <c r="QBM99" s="343"/>
      <c r="QBN99" s="343"/>
      <c r="QBO99" s="343"/>
      <c r="QBP99" s="343"/>
      <c r="QBQ99" s="343"/>
      <c r="QBR99" s="343"/>
      <c r="QBS99" s="343"/>
      <c r="QBT99" s="343"/>
      <c r="QBU99" s="343"/>
      <c r="QBV99" s="343"/>
      <c r="QBW99" s="343"/>
      <c r="QBX99" s="343"/>
      <c r="QBY99" s="343"/>
      <c r="QBZ99" s="343"/>
      <c r="QCA99" s="343"/>
      <c r="QCB99" s="343"/>
      <c r="QCC99" s="343"/>
      <c r="QCD99" s="343"/>
      <c r="QCE99" s="343"/>
      <c r="QCF99" s="343"/>
      <c r="QCG99" s="343"/>
      <c r="QCH99" s="343"/>
      <c r="QCI99" s="343"/>
      <c r="QCJ99" s="343"/>
      <c r="QCK99" s="343"/>
      <c r="QCL99" s="343"/>
      <c r="QCM99" s="343"/>
      <c r="QCN99" s="343"/>
      <c r="QCO99" s="343"/>
      <c r="QCP99" s="343"/>
      <c r="QCQ99" s="343"/>
      <c r="QCR99" s="343"/>
      <c r="QCS99" s="343"/>
      <c r="QCT99" s="343"/>
      <c r="QCU99" s="343"/>
      <c r="QCV99" s="343"/>
      <c r="QCW99" s="343"/>
      <c r="QCX99" s="343"/>
      <c r="QCY99" s="343"/>
      <c r="QCZ99" s="343"/>
      <c r="QDA99" s="343"/>
      <c r="QDB99" s="343"/>
      <c r="QDC99" s="343"/>
      <c r="QDD99" s="343"/>
      <c r="QDE99" s="343"/>
      <c r="QDF99" s="343"/>
      <c r="QDG99" s="343"/>
      <c r="QDH99" s="343"/>
      <c r="QDI99" s="343"/>
      <c r="QDJ99" s="343"/>
      <c r="QDK99" s="343"/>
      <c r="QDL99" s="343"/>
      <c r="QDM99" s="343"/>
      <c r="QDN99" s="343"/>
      <c r="QDO99" s="343"/>
      <c r="QDP99" s="343"/>
      <c r="QDQ99" s="343"/>
      <c r="QDR99" s="343"/>
      <c r="QDS99" s="343"/>
      <c r="QDT99" s="343"/>
      <c r="QDU99" s="343"/>
      <c r="QDV99" s="343"/>
      <c r="QDW99" s="343"/>
      <c r="QDX99" s="343"/>
      <c r="QDY99" s="343"/>
      <c r="QDZ99" s="343"/>
      <c r="QEA99" s="343"/>
      <c r="QEB99" s="343"/>
      <c r="QEC99" s="343"/>
      <c r="QED99" s="343"/>
      <c r="QEE99" s="343"/>
      <c r="QEF99" s="343"/>
      <c r="QEG99" s="343"/>
      <c r="QEH99" s="343"/>
      <c r="QEI99" s="343"/>
      <c r="QEJ99" s="343"/>
      <c r="QEK99" s="343"/>
      <c r="QEL99" s="343"/>
      <c r="QEM99" s="343"/>
      <c r="QEN99" s="343"/>
      <c r="QEO99" s="343"/>
      <c r="QEP99" s="343"/>
      <c r="QEQ99" s="343"/>
      <c r="QER99" s="343"/>
      <c r="QES99" s="343"/>
      <c r="QET99" s="343"/>
      <c r="QEU99" s="343"/>
      <c r="QEV99" s="343"/>
      <c r="QEW99" s="343"/>
      <c r="QEX99" s="343"/>
      <c r="QEY99" s="343"/>
      <c r="QEZ99" s="343"/>
      <c r="QFA99" s="343"/>
      <c r="QFB99" s="343"/>
      <c r="QFC99" s="343"/>
      <c r="QFD99" s="343"/>
      <c r="QFE99" s="343"/>
      <c r="QFF99" s="343"/>
      <c r="QFG99" s="343"/>
      <c r="QFH99" s="343"/>
      <c r="QFI99" s="343"/>
      <c r="QFJ99" s="343"/>
      <c r="QFK99" s="343"/>
      <c r="QFL99" s="343"/>
      <c r="QFM99" s="343"/>
      <c r="QFN99" s="343"/>
      <c r="QFO99" s="343"/>
      <c r="QFP99" s="343"/>
      <c r="QFQ99" s="343"/>
      <c r="QFR99" s="343"/>
      <c r="QFS99" s="343"/>
      <c r="QFT99" s="343"/>
      <c r="QFU99" s="343"/>
      <c r="QFV99" s="343"/>
      <c r="QFW99" s="343"/>
      <c r="QFX99" s="343"/>
      <c r="QFY99" s="343"/>
      <c r="QFZ99" s="343"/>
      <c r="QGA99" s="343"/>
      <c r="QGB99" s="343"/>
      <c r="QGC99" s="343"/>
      <c r="QGD99" s="343"/>
      <c r="QGE99" s="343"/>
      <c r="QGF99" s="343"/>
      <c r="QGG99" s="343"/>
      <c r="QGH99" s="343"/>
      <c r="QGI99" s="343"/>
      <c r="QGJ99" s="343"/>
      <c r="QGK99" s="343"/>
      <c r="QGL99" s="343"/>
      <c r="QGM99" s="343"/>
      <c r="QGN99" s="343"/>
      <c r="QGO99" s="343"/>
      <c r="QGP99" s="343"/>
      <c r="QGQ99" s="343"/>
      <c r="QGR99" s="343"/>
      <c r="QGS99" s="343"/>
      <c r="QGT99" s="343"/>
      <c r="QGU99" s="343"/>
      <c r="QGV99" s="343"/>
      <c r="QGW99" s="343"/>
      <c r="QGX99" s="343"/>
      <c r="QGY99" s="343"/>
      <c r="QGZ99" s="343"/>
      <c r="QHA99" s="343"/>
      <c r="QHB99" s="343"/>
      <c r="QHC99" s="343"/>
      <c r="QHD99" s="343"/>
      <c r="QHE99" s="343"/>
      <c r="QHF99" s="343"/>
      <c r="QHG99" s="343"/>
      <c r="QHH99" s="343"/>
      <c r="QHI99" s="343"/>
      <c r="QHJ99" s="343"/>
      <c r="QHK99" s="343"/>
      <c r="QHL99" s="343"/>
      <c r="QHM99" s="343"/>
      <c r="QHN99" s="343"/>
      <c r="QHO99" s="343"/>
      <c r="QHP99" s="343"/>
      <c r="QHQ99" s="343"/>
      <c r="QHR99" s="343"/>
      <c r="QHS99" s="343"/>
      <c r="QHT99" s="343"/>
      <c r="QHU99" s="343"/>
      <c r="QHV99" s="343"/>
      <c r="QHW99" s="343"/>
      <c r="QHX99" s="343"/>
      <c r="QHY99" s="343"/>
      <c r="QHZ99" s="343"/>
      <c r="QIA99" s="343"/>
      <c r="QIB99" s="343"/>
      <c r="QIC99" s="343"/>
      <c r="QID99" s="343"/>
      <c r="QIE99" s="343"/>
      <c r="QIF99" s="343"/>
      <c r="QIG99" s="343"/>
      <c r="QIH99" s="343"/>
      <c r="QII99" s="343"/>
      <c r="QIJ99" s="343"/>
      <c r="QIK99" s="343"/>
      <c r="QIL99" s="343"/>
      <c r="QIM99" s="343"/>
      <c r="QIN99" s="343"/>
      <c r="QIO99" s="343"/>
      <c r="QIP99" s="343"/>
      <c r="QIQ99" s="343"/>
      <c r="QIR99" s="343"/>
      <c r="QIS99" s="343"/>
      <c r="QIT99" s="343"/>
      <c r="QIU99" s="343"/>
      <c r="QIV99" s="343"/>
      <c r="QIW99" s="343"/>
      <c r="QIX99" s="343"/>
      <c r="QIY99" s="343"/>
      <c r="QIZ99" s="343"/>
      <c r="QJA99" s="343"/>
      <c r="QJB99" s="343"/>
      <c r="QJC99" s="343"/>
      <c r="QJD99" s="343"/>
      <c r="QJE99" s="343"/>
      <c r="QJF99" s="343"/>
      <c r="QJG99" s="343"/>
      <c r="QJH99" s="343"/>
      <c r="QJI99" s="343"/>
      <c r="QJJ99" s="343"/>
      <c r="QJK99" s="343"/>
      <c r="QJL99" s="343"/>
      <c r="QJM99" s="343"/>
      <c r="QJN99" s="343"/>
      <c r="QJO99" s="343"/>
      <c r="QJP99" s="343"/>
      <c r="QJQ99" s="343"/>
      <c r="QJR99" s="343"/>
      <c r="QJS99" s="343"/>
      <c r="QJT99" s="343"/>
      <c r="QJU99" s="343"/>
      <c r="QJV99" s="343"/>
      <c r="QJW99" s="343"/>
      <c r="QJX99" s="343"/>
      <c r="QJY99" s="343"/>
      <c r="QJZ99" s="343"/>
      <c r="QKA99" s="343"/>
      <c r="QKB99" s="343"/>
      <c r="QKC99" s="343"/>
      <c r="QKD99" s="343"/>
      <c r="QKE99" s="343"/>
      <c r="QKF99" s="343"/>
      <c r="QKG99" s="343"/>
      <c r="QKH99" s="343"/>
      <c r="QKI99" s="343"/>
      <c r="QKJ99" s="343"/>
      <c r="QKK99" s="343"/>
      <c r="QKL99" s="343"/>
      <c r="QKM99" s="343"/>
      <c r="QKN99" s="343"/>
      <c r="QKO99" s="343"/>
      <c r="QKP99" s="343"/>
      <c r="QKQ99" s="343"/>
      <c r="QKR99" s="343"/>
      <c r="QKS99" s="343"/>
      <c r="QKT99" s="343"/>
      <c r="QKU99" s="343"/>
      <c r="QKV99" s="343"/>
      <c r="QKW99" s="343"/>
      <c r="QKX99" s="343"/>
      <c r="QKY99" s="343"/>
      <c r="QKZ99" s="343"/>
      <c r="QLA99" s="343"/>
      <c r="QLB99" s="343"/>
      <c r="QLC99" s="343"/>
      <c r="QLD99" s="343"/>
      <c r="QLE99" s="343"/>
      <c r="QLF99" s="343"/>
      <c r="QLG99" s="343"/>
      <c r="QLH99" s="343"/>
      <c r="QLI99" s="343"/>
      <c r="QLJ99" s="343"/>
      <c r="QLK99" s="343"/>
      <c r="QLL99" s="343"/>
      <c r="QLM99" s="343"/>
      <c r="QLN99" s="343"/>
      <c r="QLO99" s="343"/>
      <c r="QLP99" s="343"/>
      <c r="QLQ99" s="343"/>
      <c r="QLR99" s="343"/>
      <c r="QLS99" s="343"/>
      <c r="QLT99" s="343"/>
      <c r="QLU99" s="343"/>
      <c r="QLV99" s="343"/>
      <c r="QLW99" s="343"/>
      <c r="QLX99" s="343"/>
      <c r="QLY99" s="343"/>
      <c r="QLZ99" s="343"/>
      <c r="QMA99" s="343"/>
      <c r="QMB99" s="343"/>
      <c r="QMC99" s="343"/>
      <c r="QMD99" s="343"/>
      <c r="QME99" s="343"/>
      <c r="QMF99" s="343"/>
      <c r="QMG99" s="343"/>
      <c r="QMH99" s="343"/>
      <c r="QMI99" s="343"/>
      <c r="QMJ99" s="343"/>
      <c r="QMK99" s="343"/>
      <c r="QML99" s="343"/>
      <c r="QMM99" s="343"/>
      <c r="QMN99" s="343"/>
      <c r="QMO99" s="343"/>
      <c r="QMP99" s="343"/>
      <c r="QMQ99" s="343"/>
      <c r="QMR99" s="343"/>
      <c r="QMS99" s="343"/>
      <c r="QMT99" s="343"/>
      <c r="QMU99" s="343"/>
      <c r="QMV99" s="343"/>
      <c r="QMW99" s="343"/>
      <c r="QMX99" s="343"/>
      <c r="QMY99" s="343"/>
      <c r="QMZ99" s="343"/>
      <c r="QNA99" s="343"/>
      <c r="QNB99" s="343"/>
      <c r="QNC99" s="343"/>
      <c r="QND99" s="343"/>
      <c r="QNE99" s="343"/>
      <c r="QNF99" s="343"/>
      <c r="QNG99" s="343"/>
      <c r="QNH99" s="343"/>
      <c r="QNI99" s="343"/>
      <c r="QNJ99" s="343"/>
      <c r="QNK99" s="343"/>
      <c r="QNL99" s="343"/>
      <c r="QNM99" s="343"/>
      <c r="QNN99" s="343"/>
      <c r="QNO99" s="343"/>
      <c r="QNP99" s="343"/>
      <c r="QNQ99" s="343"/>
      <c r="QNR99" s="343"/>
      <c r="QNS99" s="343"/>
      <c r="QNT99" s="343"/>
      <c r="QNU99" s="343"/>
      <c r="QNV99" s="343"/>
      <c r="QNW99" s="343"/>
      <c r="QNX99" s="343"/>
      <c r="QNY99" s="343"/>
      <c r="QNZ99" s="343"/>
      <c r="QOA99" s="343"/>
      <c r="QOB99" s="343"/>
      <c r="QOC99" s="343"/>
      <c r="QOD99" s="343"/>
      <c r="QOE99" s="343"/>
      <c r="QOF99" s="343"/>
      <c r="QOG99" s="343"/>
      <c r="QOH99" s="343"/>
      <c r="QOI99" s="343"/>
      <c r="QOJ99" s="343"/>
      <c r="QOK99" s="343"/>
      <c r="QOL99" s="343"/>
      <c r="QOM99" s="343"/>
      <c r="QON99" s="343"/>
      <c r="QOO99" s="343"/>
      <c r="QOP99" s="343"/>
      <c r="QOQ99" s="343"/>
      <c r="QOR99" s="343"/>
      <c r="QOS99" s="343"/>
      <c r="QOT99" s="343"/>
      <c r="QOU99" s="343"/>
      <c r="QOV99" s="343"/>
      <c r="QOW99" s="343"/>
      <c r="QOX99" s="343"/>
      <c r="QOY99" s="343"/>
      <c r="QOZ99" s="343"/>
      <c r="QPA99" s="343"/>
      <c r="QPB99" s="343"/>
      <c r="QPC99" s="343"/>
      <c r="QPD99" s="343"/>
      <c r="QPE99" s="343"/>
      <c r="QPF99" s="343"/>
      <c r="QPG99" s="343"/>
      <c r="QPH99" s="343"/>
      <c r="QPI99" s="343"/>
      <c r="QPJ99" s="343"/>
      <c r="QPK99" s="343"/>
      <c r="QPL99" s="343"/>
      <c r="QPM99" s="343"/>
      <c r="QPN99" s="343"/>
      <c r="QPO99" s="343"/>
      <c r="QPP99" s="343"/>
      <c r="QPQ99" s="343"/>
      <c r="QPR99" s="343"/>
      <c r="QPS99" s="343"/>
      <c r="QPT99" s="343"/>
      <c r="QPU99" s="343"/>
      <c r="QPV99" s="343"/>
      <c r="QPW99" s="343"/>
      <c r="QPX99" s="343"/>
      <c r="QPY99" s="343"/>
      <c r="QPZ99" s="343"/>
      <c r="QQA99" s="343"/>
      <c r="QQB99" s="343"/>
      <c r="QQC99" s="343"/>
      <c r="QQD99" s="343"/>
      <c r="QQE99" s="343"/>
      <c r="QQF99" s="343"/>
      <c r="QQG99" s="343"/>
      <c r="QQH99" s="343"/>
      <c r="QQI99" s="343"/>
      <c r="QQJ99" s="343"/>
      <c r="QQK99" s="343"/>
      <c r="QQL99" s="343"/>
      <c r="QQM99" s="343"/>
      <c r="QQN99" s="343"/>
      <c r="QQO99" s="343"/>
      <c r="QQP99" s="343"/>
      <c r="QQQ99" s="343"/>
      <c r="QQR99" s="343"/>
      <c r="QQS99" s="343"/>
      <c r="QQT99" s="343"/>
      <c r="QQU99" s="343"/>
      <c r="QQV99" s="343"/>
      <c r="QQW99" s="343"/>
      <c r="QQX99" s="343"/>
      <c r="QQY99" s="343"/>
      <c r="QQZ99" s="343"/>
      <c r="QRA99" s="343"/>
      <c r="QRB99" s="343"/>
      <c r="QRC99" s="343"/>
      <c r="QRD99" s="343"/>
      <c r="QRE99" s="343"/>
      <c r="QRF99" s="343"/>
      <c r="QRG99" s="343"/>
      <c r="QRH99" s="343"/>
      <c r="QRI99" s="343"/>
      <c r="QRJ99" s="343"/>
      <c r="QRK99" s="343"/>
      <c r="QRL99" s="343"/>
      <c r="QRM99" s="343"/>
      <c r="QRN99" s="343"/>
      <c r="QRO99" s="343"/>
      <c r="QRP99" s="343"/>
      <c r="QRQ99" s="343"/>
      <c r="QRR99" s="343"/>
      <c r="QRS99" s="343"/>
      <c r="QRT99" s="343"/>
      <c r="QRU99" s="343"/>
      <c r="QRV99" s="343"/>
      <c r="QRW99" s="343"/>
      <c r="QRX99" s="343"/>
      <c r="QRY99" s="343"/>
      <c r="QRZ99" s="343"/>
      <c r="QSA99" s="343"/>
      <c r="QSB99" s="343"/>
      <c r="QSC99" s="343"/>
      <c r="QSD99" s="343"/>
      <c r="QSE99" s="343"/>
      <c r="QSF99" s="343"/>
      <c r="QSG99" s="343"/>
      <c r="QSH99" s="343"/>
      <c r="QSI99" s="343"/>
      <c r="QSJ99" s="343"/>
      <c r="QSK99" s="343"/>
      <c r="QSL99" s="343"/>
      <c r="QSM99" s="343"/>
      <c r="QSN99" s="343"/>
      <c r="QSO99" s="343"/>
      <c r="QSP99" s="343"/>
      <c r="QSQ99" s="343"/>
      <c r="QSR99" s="343"/>
      <c r="QSS99" s="343"/>
      <c r="QST99" s="343"/>
      <c r="QSU99" s="343"/>
      <c r="QSV99" s="343"/>
      <c r="QSW99" s="343"/>
      <c r="QSX99" s="343"/>
      <c r="QSY99" s="343"/>
      <c r="QSZ99" s="343"/>
      <c r="QTA99" s="343"/>
      <c r="QTB99" s="343"/>
      <c r="QTC99" s="343"/>
      <c r="QTD99" s="343"/>
      <c r="QTE99" s="343"/>
      <c r="QTF99" s="343"/>
      <c r="QTG99" s="343"/>
      <c r="QTH99" s="343"/>
      <c r="QTI99" s="343"/>
      <c r="QTJ99" s="343"/>
      <c r="QTK99" s="343"/>
      <c r="QTL99" s="343"/>
      <c r="QTM99" s="343"/>
      <c r="QTN99" s="343"/>
      <c r="QTO99" s="343"/>
      <c r="QTP99" s="343"/>
      <c r="QTQ99" s="343"/>
      <c r="QTR99" s="343"/>
      <c r="QTS99" s="343"/>
      <c r="QTT99" s="343"/>
      <c r="QTU99" s="343"/>
      <c r="QTV99" s="343"/>
      <c r="QTW99" s="343"/>
      <c r="QTX99" s="343"/>
      <c r="QTY99" s="343"/>
      <c r="QTZ99" s="343"/>
      <c r="QUA99" s="343"/>
      <c r="QUB99" s="343"/>
      <c r="QUC99" s="343"/>
      <c r="QUD99" s="343"/>
      <c r="QUE99" s="343"/>
      <c r="QUF99" s="343"/>
      <c r="QUG99" s="343"/>
      <c r="QUH99" s="343"/>
      <c r="QUI99" s="343"/>
      <c r="QUJ99" s="343"/>
      <c r="QUK99" s="343"/>
      <c r="QUL99" s="343"/>
      <c r="QUM99" s="343"/>
      <c r="QUN99" s="343"/>
      <c r="QUO99" s="343"/>
      <c r="QUP99" s="343"/>
      <c r="QUQ99" s="343"/>
      <c r="QUR99" s="343"/>
      <c r="QUS99" s="343"/>
      <c r="QUT99" s="343"/>
      <c r="QUU99" s="343"/>
      <c r="QUV99" s="343"/>
      <c r="QUW99" s="343"/>
      <c r="QUX99" s="343"/>
      <c r="QUY99" s="343"/>
      <c r="QUZ99" s="343"/>
      <c r="QVA99" s="343"/>
      <c r="QVB99" s="343"/>
      <c r="QVC99" s="343"/>
      <c r="QVD99" s="343"/>
      <c r="QVE99" s="343"/>
      <c r="QVF99" s="343"/>
      <c r="QVG99" s="343"/>
      <c r="QVH99" s="343"/>
      <c r="QVI99" s="343"/>
      <c r="QVJ99" s="343"/>
      <c r="QVK99" s="343"/>
      <c r="QVL99" s="343"/>
      <c r="QVM99" s="343"/>
      <c r="QVN99" s="343"/>
      <c r="QVO99" s="343"/>
      <c r="QVP99" s="343"/>
      <c r="QVQ99" s="343"/>
      <c r="QVR99" s="343"/>
      <c r="QVS99" s="343"/>
      <c r="QVT99" s="343"/>
      <c r="QVU99" s="343"/>
      <c r="QVV99" s="343"/>
      <c r="QVW99" s="343"/>
      <c r="QVX99" s="343"/>
      <c r="QVY99" s="343"/>
      <c r="QVZ99" s="343"/>
      <c r="QWA99" s="343"/>
      <c r="QWB99" s="343"/>
      <c r="QWC99" s="343"/>
      <c r="QWD99" s="343"/>
      <c r="QWE99" s="343"/>
      <c r="QWF99" s="343"/>
      <c r="QWG99" s="343"/>
      <c r="QWH99" s="343"/>
      <c r="QWI99" s="343"/>
      <c r="QWJ99" s="343"/>
      <c r="QWK99" s="343"/>
      <c r="QWL99" s="343"/>
      <c r="QWM99" s="343"/>
      <c r="QWN99" s="343"/>
      <c r="QWO99" s="343"/>
      <c r="QWP99" s="343"/>
      <c r="QWQ99" s="343"/>
      <c r="QWR99" s="343"/>
      <c r="QWS99" s="343"/>
      <c r="QWT99" s="343"/>
      <c r="QWU99" s="343"/>
      <c r="QWV99" s="343"/>
      <c r="QWW99" s="343"/>
      <c r="QWX99" s="343"/>
      <c r="QWY99" s="343"/>
      <c r="QWZ99" s="343"/>
      <c r="QXA99" s="343"/>
      <c r="QXB99" s="343"/>
      <c r="QXC99" s="343"/>
      <c r="QXD99" s="343"/>
      <c r="QXE99" s="343"/>
      <c r="QXF99" s="343"/>
      <c r="QXG99" s="343"/>
      <c r="QXH99" s="343"/>
      <c r="QXI99" s="343"/>
      <c r="QXJ99" s="343"/>
      <c r="QXK99" s="343"/>
      <c r="QXL99" s="343"/>
      <c r="QXM99" s="343"/>
      <c r="QXN99" s="343"/>
      <c r="QXO99" s="343"/>
      <c r="QXP99" s="343"/>
      <c r="QXQ99" s="343"/>
      <c r="QXR99" s="343"/>
      <c r="QXS99" s="343"/>
      <c r="QXT99" s="343"/>
      <c r="QXU99" s="343"/>
      <c r="QXV99" s="343"/>
      <c r="QXW99" s="343"/>
      <c r="QXX99" s="343"/>
      <c r="QXY99" s="343"/>
      <c r="QXZ99" s="343"/>
      <c r="QYA99" s="343"/>
      <c r="QYB99" s="343"/>
      <c r="QYC99" s="343"/>
      <c r="QYD99" s="343"/>
      <c r="QYE99" s="343"/>
      <c r="QYF99" s="343"/>
      <c r="QYG99" s="343"/>
      <c r="QYH99" s="343"/>
      <c r="QYI99" s="343"/>
      <c r="QYJ99" s="343"/>
      <c r="QYK99" s="343"/>
      <c r="QYL99" s="343"/>
      <c r="QYM99" s="343"/>
      <c r="QYN99" s="343"/>
      <c r="QYO99" s="343"/>
      <c r="QYP99" s="343"/>
      <c r="QYQ99" s="343"/>
      <c r="QYR99" s="343"/>
      <c r="QYS99" s="343"/>
      <c r="QYT99" s="343"/>
      <c r="QYU99" s="343"/>
      <c r="QYV99" s="343"/>
      <c r="QYW99" s="343"/>
      <c r="QYX99" s="343"/>
      <c r="QYY99" s="343"/>
      <c r="QYZ99" s="343"/>
      <c r="QZA99" s="343"/>
      <c r="QZB99" s="343"/>
      <c r="QZC99" s="343"/>
      <c r="QZD99" s="343"/>
      <c r="QZE99" s="343"/>
      <c r="QZF99" s="343"/>
      <c r="QZG99" s="343"/>
      <c r="QZH99" s="343"/>
      <c r="QZI99" s="343"/>
      <c r="QZJ99" s="343"/>
      <c r="QZK99" s="343"/>
      <c r="QZL99" s="343"/>
      <c r="QZM99" s="343"/>
      <c r="QZN99" s="343"/>
      <c r="QZO99" s="343"/>
      <c r="QZP99" s="343"/>
      <c r="QZQ99" s="343"/>
      <c r="QZR99" s="343"/>
      <c r="QZS99" s="343"/>
      <c r="QZT99" s="343"/>
      <c r="QZU99" s="343"/>
      <c r="QZV99" s="343"/>
      <c r="QZW99" s="343"/>
      <c r="QZX99" s="343"/>
      <c r="QZY99" s="343"/>
      <c r="QZZ99" s="343"/>
      <c r="RAA99" s="343"/>
      <c r="RAB99" s="343"/>
      <c r="RAC99" s="343"/>
      <c r="RAD99" s="343"/>
      <c r="RAE99" s="343"/>
      <c r="RAF99" s="343"/>
      <c r="RAG99" s="343"/>
      <c r="RAH99" s="343"/>
      <c r="RAI99" s="343"/>
      <c r="RAJ99" s="343"/>
      <c r="RAK99" s="343"/>
      <c r="RAL99" s="343"/>
      <c r="RAM99" s="343"/>
      <c r="RAN99" s="343"/>
      <c r="RAO99" s="343"/>
      <c r="RAP99" s="343"/>
      <c r="RAQ99" s="343"/>
      <c r="RAR99" s="343"/>
      <c r="RAS99" s="343"/>
      <c r="RAT99" s="343"/>
      <c r="RAU99" s="343"/>
      <c r="RAV99" s="343"/>
      <c r="RAW99" s="343"/>
      <c r="RAX99" s="343"/>
      <c r="RAY99" s="343"/>
      <c r="RAZ99" s="343"/>
      <c r="RBA99" s="343"/>
      <c r="RBB99" s="343"/>
      <c r="RBC99" s="343"/>
      <c r="RBD99" s="343"/>
      <c r="RBE99" s="343"/>
      <c r="RBF99" s="343"/>
      <c r="RBG99" s="343"/>
      <c r="RBH99" s="343"/>
      <c r="RBI99" s="343"/>
      <c r="RBJ99" s="343"/>
      <c r="RBK99" s="343"/>
      <c r="RBL99" s="343"/>
      <c r="RBM99" s="343"/>
      <c r="RBN99" s="343"/>
      <c r="RBO99" s="343"/>
      <c r="RBP99" s="343"/>
      <c r="RBQ99" s="343"/>
      <c r="RBR99" s="343"/>
      <c r="RBS99" s="343"/>
      <c r="RBT99" s="343"/>
      <c r="RBU99" s="343"/>
      <c r="RBV99" s="343"/>
      <c r="RBW99" s="343"/>
      <c r="RBX99" s="343"/>
      <c r="RBY99" s="343"/>
      <c r="RBZ99" s="343"/>
      <c r="RCA99" s="343"/>
      <c r="RCB99" s="343"/>
      <c r="RCC99" s="343"/>
      <c r="RCD99" s="343"/>
      <c r="RCE99" s="343"/>
      <c r="RCF99" s="343"/>
      <c r="RCG99" s="343"/>
      <c r="RCH99" s="343"/>
      <c r="RCI99" s="343"/>
      <c r="RCJ99" s="343"/>
      <c r="RCK99" s="343"/>
      <c r="RCL99" s="343"/>
      <c r="RCM99" s="343"/>
      <c r="RCN99" s="343"/>
      <c r="RCO99" s="343"/>
      <c r="RCP99" s="343"/>
      <c r="RCQ99" s="343"/>
      <c r="RCR99" s="343"/>
      <c r="RCS99" s="343"/>
      <c r="RCT99" s="343"/>
      <c r="RCU99" s="343"/>
      <c r="RCV99" s="343"/>
      <c r="RCW99" s="343"/>
      <c r="RCX99" s="343"/>
      <c r="RCY99" s="343"/>
      <c r="RCZ99" s="343"/>
      <c r="RDA99" s="343"/>
      <c r="RDB99" s="343"/>
      <c r="RDC99" s="343"/>
      <c r="RDD99" s="343"/>
      <c r="RDE99" s="343"/>
      <c r="RDF99" s="343"/>
      <c r="RDG99" s="343"/>
      <c r="RDH99" s="343"/>
      <c r="RDI99" s="343"/>
      <c r="RDJ99" s="343"/>
      <c r="RDK99" s="343"/>
      <c r="RDL99" s="343"/>
      <c r="RDM99" s="343"/>
      <c r="RDN99" s="343"/>
      <c r="RDO99" s="343"/>
      <c r="RDP99" s="343"/>
      <c r="RDQ99" s="343"/>
      <c r="RDR99" s="343"/>
      <c r="RDS99" s="343"/>
      <c r="RDT99" s="343"/>
      <c r="RDU99" s="343"/>
      <c r="RDV99" s="343"/>
      <c r="RDW99" s="343"/>
      <c r="RDX99" s="343"/>
      <c r="RDY99" s="343"/>
      <c r="RDZ99" s="343"/>
      <c r="REA99" s="343"/>
      <c r="REB99" s="343"/>
      <c r="REC99" s="343"/>
      <c r="RED99" s="343"/>
      <c r="REE99" s="343"/>
      <c r="REF99" s="343"/>
      <c r="REG99" s="343"/>
      <c r="REH99" s="343"/>
      <c r="REI99" s="343"/>
      <c r="REJ99" s="343"/>
      <c r="REK99" s="343"/>
      <c r="REL99" s="343"/>
      <c r="REM99" s="343"/>
      <c r="REN99" s="343"/>
      <c r="REO99" s="343"/>
      <c r="REP99" s="343"/>
      <c r="REQ99" s="343"/>
      <c r="RER99" s="343"/>
      <c r="RES99" s="343"/>
      <c r="RET99" s="343"/>
      <c r="REU99" s="343"/>
      <c r="REV99" s="343"/>
      <c r="REW99" s="343"/>
      <c r="REX99" s="343"/>
      <c r="REY99" s="343"/>
      <c r="REZ99" s="343"/>
      <c r="RFA99" s="343"/>
      <c r="RFB99" s="343"/>
      <c r="RFC99" s="343"/>
      <c r="RFD99" s="343"/>
      <c r="RFE99" s="343"/>
      <c r="RFF99" s="343"/>
      <c r="RFG99" s="343"/>
      <c r="RFH99" s="343"/>
      <c r="RFI99" s="343"/>
      <c r="RFJ99" s="343"/>
      <c r="RFK99" s="343"/>
      <c r="RFL99" s="343"/>
      <c r="RFM99" s="343"/>
      <c r="RFN99" s="343"/>
      <c r="RFO99" s="343"/>
      <c r="RFP99" s="343"/>
      <c r="RFQ99" s="343"/>
      <c r="RFR99" s="343"/>
      <c r="RFS99" s="343"/>
      <c r="RFT99" s="343"/>
      <c r="RFU99" s="343"/>
      <c r="RFV99" s="343"/>
      <c r="RFW99" s="343"/>
      <c r="RFX99" s="343"/>
      <c r="RFY99" s="343"/>
      <c r="RFZ99" s="343"/>
      <c r="RGA99" s="343"/>
      <c r="RGB99" s="343"/>
      <c r="RGC99" s="343"/>
      <c r="RGD99" s="343"/>
      <c r="RGE99" s="343"/>
      <c r="RGF99" s="343"/>
      <c r="RGG99" s="343"/>
      <c r="RGH99" s="343"/>
      <c r="RGI99" s="343"/>
      <c r="RGJ99" s="343"/>
      <c r="RGK99" s="343"/>
      <c r="RGL99" s="343"/>
      <c r="RGM99" s="343"/>
      <c r="RGN99" s="343"/>
      <c r="RGO99" s="343"/>
      <c r="RGP99" s="343"/>
      <c r="RGQ99" s="343"/>
      <c r="RGR99" s="343"/>
      <c r="RGS99" s="343"/>
      <c r="RGT99" s="343"/>
      <c r="RGU99" s="343"/>
      <c r="RGV99" s="343"/>
      <c r="RGW99" s="343"/>
      <c r="RGX99" s="343"/>
      <c r="RGY99" s="343"/>
      <c r="RGZ99" s="343"/>
      <c r="RHA99" s="343"/>
      <c r="RHB99" s="343"/>
      <c r="RHC99" s="343"/>
      <c r="RHD99" s="343"/>
      <c r="RHE99" s="343"/>
      <c r="RHF99" s="343"/>
      <c r="RHG99" s="343"/>
      <c r="RHH99" s="343"/>
      <c r="RHI99" s="343"/>
      <c r="RHJ99" s="343"/>
      <c r="RHK99" s="343"/>
      <c r="RHL99" s="343"/>
      <c r="RHM99" s="343"/>
      <c r="RHN99" s="343"/>
      <c r="RHO99" s="343"/>
      <c r="RHP99" s="343"/>
      <c r="RHQ99" s="343"/>
      <c r="RHR99" s="343"/>
      <c r="RHS99" s="343"/>
      <c r="RHT99" s="343"/>
      <c r="RHU99" s="343"/>
      <c r="RHV99" s="343"/>
      <c r="RHW99" s="343"/>
      <c r="RHX99" s="343"/>
      <c r="RHY99" s="343"/>
      <c r="RHZ99" s="343"/>
      <c r="RIA99" s="343"/>
      <c r="RIB99" s="343"/>
      <c r="RIC99" s="343"/>
      <c r="RID99" s="343"/>
      <c r="RIE99" s="343"/>
      <c r="RIF99" s="343"/>
      <c r="RIG99" s="343"/>
      <c r="RIH99" s="343"/>
      <c r="RII99" s="343"/>
      <c r="RIJ99" s="343"/>
      <c r="RIK99" s="343"/>
      <c r="RIL99" s="343"/>
      <c r="RIM99" s="343"/>
      <c r="RIN99" s="343"/>
      <c r="RIO99" s="343"/>
      <c r="RIP99" s="343"/>
      <c r="RIQ99" s="343"/>
      <c r="RIR99" s="343"/>
      <c r="RIS99" s="343"/>
      <c r="RIT99" s="343"/>
      <c r="RIU99" s="343"/>
      <c r="RIV99" s="343"/>
      <c r="RIW99" s="343"/>
      <c r="RIX99" s="343"/>
      <c r="RIY99" s="343"/>
      <c r="RIZ99" s="343"/>
      <c r="RJA99" s="343"/>
      <c r="RJB99" s="343"/>
      <c r="RJC99" s="343"/>
      <c r="RJD99" s="343"/>
      <c r="RJE99" s="343"/>
      <c r="RJF99" s="343"/>
      <c r="RJG99" s="343"/>
      <c r="RJH99" s="343"/>
      <c r="RJI99" s="343"/>
      <c r="RJJ99" s="343"/>
      <c r="RJK99" s="343"/>
      <c r="RJL99" s="343"/>
      <c r="RJM99" s="343"/>
      <c r="RJN99" s="343"/>
      <c r="RJO99" s="343"/>
      <c r="RJP99" s="343"/>
      <c r="RJQ99" s="343"/>
      <c r="RJR99" s="343"/>
      <c r="RJS99" s="343"/>
      <c r="RJT99" s="343"/>
      <c r="RJU99" s="343"/>
      <c r="RJV99" s="343"/>
      <c r="RJW99" s="343"/>
      <c r="RJX99" s="343"/>
      <c r="RJY99" s="343"/>
      <c r="RJZ99" s="343"/>
      <c r="RKA99" s="343"/>
      <c r="RKB99" s="343"/>
      <c r="RKC99" s="343"/>
      <c r="RKD99" s="343"/>
      <c r="RKE99" s="343"/>
      <c r="RKF99" s="343"/>
      <c r="RKG99" s="343"/>
      <c r="RKH99" s="343"/>
      <c r="RKI99" s="343"/>
      <c r="RKJ99" s="343"/>
      <c r="RKK99" s="343"/>
      <c r="RKL99" s="343"/>
      <c r="RKM99" s="343"/>
      <c r="RKN99" s="343"/>
      <c r="RKO99" s="343"/>
      <c r="RKP99" s="343"/>
      <c r="RKQ99" s="343"/>
      <c r="RKR99" s="343"/>
      <c r="RKS99" s="343"/>
      <c r="RKT99" s="343"/>
      <c r="RKU99" s="343"/>
      <c r="RKV99" s="343"/>
      <c r="RKW99" s="343"/>
      <c r="RKX99" s="343"/>
      <c r="RKY99" s="343"/>
      <c r="RKZ99" s="343"/>
      <c r="RLA99" s="343"/>
      <c r="RLB99" s="343"/>
      <c r="RLC99" s="343"/>
      <c r="RLD99" s="343"/>
      <c r="RLE99" s="343"/>
      <c r="RLF99" s="343"/>
      <c r="RLG99" s="343"/>
      <c r="RLH99" s="343"/>
      <c r="RLI99" s="343"/>
      <c r="RLJ99" s="343"/>
      <c r="RLK99" s="343"/>
      <c r="RLL99" s="343"/>
      <c r="RLM99" s="343"/>
      <c r="RLN99" s="343"/>
      <c r="RLO99" s="343"/>
      <c r="RLP99" s="343"/>
      <c r="RLQ99" s="343"/>
      <c r="RLR99" s="343"/>
      <c r="RLS99" s="343"/>
      <c r="RLT99" s="343"/>
      <c r="RLU99" s="343"/>
      <c r="RLV99" s="343"/>
      <c r="RLW99" s="343"/>
      <c r="RLX99" s="343"/>
      <c r="RLY99" s="343"/>
      <c r="RLZ99" s="343"/>
      <c r="RMA99" s="343"/>
      <c r="RMB99" s="343"/>
      <c r="RMC99" s="343"/>
      <c r="RMD99" s="343"/>
      <c r="RME99" s="343"/>
      <c r="RMF99" s="343"/>
      <c r="RMG99" s="343"/>
      <c r="RMH99" s="343"/>
      <c r="RMI99" s="343"/>
      <c r="RMJ99" s="343"/>
      <c r="RMK99" s="343"/>
      <c r="RML99" s="343"/>
      <c r="RMM99" s="343"/>
      <c r="RMN99" s="343"/>
      <c r="RMO99" s="343"/>
      <c r="RMP99" s="343"/>
      <c r="RMQ99" s="343"/>
      <c r="RMR99" s="343"/>
      <c r="RMS99" s="343"/>
      <c r="RMT99" s="343"/>
      <c r="RMU99" s="343"/>
      <c r="RMV99" s="343"/>
      <c r="RMW99" s="343"/>
      <c r="RMX99" s="343"/>
      <c r="RMY99" s="343"/>
      <c r="RMZ99" s="343"/>
      <c r="RNA99" s="343"/>
      <c r="RNB99" s="343"/>
      <c r="RNC99" s="343"/>
      <c r="RND99" s="343"/>
      <c r="RNE99" s="343"/>
      <c r="RNF99" s="343"/>
      <c r="RNG99" s="343"/>
      <c r="RNH99" s="343"/>
      <c r="RNI99" s="343"/>
      <c r="RNJ99" s="343"/>
      <c r="RNK99" s="343"/>
      <c r="RNL99" s="343"/>
      <c r="RNM99" s="343"/>
      <c r="RNN99" s="343"/>
      <c r="RNO99" s="343"/>
      <c r="RNP99" s="343"/>
      <c r="RNQ99" s="343"/>
      <c r="RNR99" s="343"/>
      <c r="RNS99" s="343"/>
      <c r="RNT99" s="343"/>
      <c r="RNU99" s="343"/>
      <c r="RNV99" s="343"/>
      <c r="RNW99" s="343"/>
      <c r="RNX99" s="343"/>
      <c r="RNY99" s="343"/>
      <c r="RNZ99" s="343"/>
      <c r="ROA99" s="343"/>
      <c r="ROB99" s="343"/>
      <c r="ROC99" s="343"/>
      <c r="ROD99" s="343"/>
      <c r="ROE99" s="343"/>
      <c r="ROF99" s="343"/>
      <c r="ROG99" s="343"/>
      <c r="ROH99" s="343"/>
      <c r="ROI99" s="343"/>
      <c r="ROJ99" s="343"/>
      <c r="ROK99" s="343"/>
      <c r="ROL99" s="343"/>
      <c r="ROM99" s="343"/>
      <c r="RON99" s="343"/>
      <c r="ROO99" s="343"/>
      <c r="ROP99" s="343"/>
      <c r="ROQ99" s="343"/>
      <c r="ROR99" s="343"/>
      <c r="ROS99" s="343"/>
      <c r="ROT99" s="343"/>
      <c r="ROU99" s="343"/>
      <c r="ROV99" s="343"/>
      <c r="ROW99" s="343"/>
      <c r="ROX99" s="343"/>
      <c r="ROY99" s="343"/>
      <c r="ROZ99" s="343"/>
      <c r="RPA99" s="343"/>
      <c r="RPB99" s="343"/>
      <c r="RPC99" s="343"/>
      <c r="RPD99" s="343"/>
      <c r="RPE99" s="343"/>
      <c r="RPF99" s="343"/>
      <c r="RPG99" s="343"/>
      <c r="RPH99" s="343"/>
      <c r="RPI99" s="343"/>
      <c r="RPJ99" s="343"/>
      <c r="RPK99" s="343"/>
      <c r="RPL99" s="343"/>
      <c r="RPM99" s="343"/>
      <c r="RPN99" s="343"/>
      <c r="RPO99" s="343"/>
      <c r="RPP99" s="343"/>
      <c r="RPQ99" s="343"/>
      <c r="RPR99" s="343"/>
      <c r="RPS99" s="343"/>
      <c r="RPT99" s="343"/>
      <c r="RPU99" s="343"/>
      <c r="RPV99" s="343"/>
      <c r="RPW99" s="343"/>
      <c r="RPX99" s="343"/>
      <c r="RPY99" s="343"/>
      <c r="RPZ99" s="343"/>
      <c r="RQA99" s="343"/>
      <c r="RQB99" s="343"/>
      <c r="RQC99" s="343"/>
      <c r="RQD99" s="343"/>
      <c r="RQE99" s="343"/>
      <c r="RQF99" s="343"/>
      <c r="RQG99" s="343"/>
      <c r="RQH99" s="343"/>
      <c r="RQI99" s="343"/>
      <c r="RQJ99" s="343"/>
      <c r="RQK99" s="343"/>
      <c r="RQL99" s="343"/>
      <c r="RQM99" s="343"/>
      <c r="RQN99" s="343"/>
      <c r="RQO99" s="343"/>
      <c r="RQP99" s="343"/>
      <c r="RQQ99" s="343"/>
      <c r="RQR99" s="343"/>
      <c r="RQS99" s="343"/>
      <c r="RQT99" s="343"/>
      <c r="RQU99" s="343"/>
      <c r="RQV99" s="343"/>
      <c r="RQW99" s="343"/>
      <c r="RQX99" s="343"/>
      <c r="RQY99" s="343"/>
      <c r="RQZ99" s="343"/>
      <c r="RRA99" s="343"/>
      <c r="RRB99" s="343"/>
      <c r="RRC99" s="343"/>
      <c r="RRD99" s="343"/>
      <c r="RRE99" s="343"/>
      <c r="RRF99" s="343"/>
      <c r="RRG99" s="343"/>
      <c r="RRH99" s="343"/>
      <c r="RRI99" s="343"/>
      <c r="RRJ99" s="343"/>
      <c r="RRK99" s="343"/>
      <c r="RRL99" s="343"/>
      <c r="RRM99" s="343"/>
      <c r="RRN99" s="343"/>
      <c r="RRO99" s="343"/>
      <c r="RRP99" s="343"/>
      <c r="RRQ99" s="343"/>
      <c r="RRR99" s="343"/>
      <c r="RRS99" s="343"/>
      <c r="RRT99" s="343"/>
      <c r="RRU99" s="343"/>
      <c r="RRV99" s="343"/>
      <c r="RRW99" s="343"/>
      <c r="RRX99" s="343"/>
      <c r="RRY99" s="343"/>
      <c r="RRZ99" s="343"/>
      <c r="RSA99" s="343"/>
      <c r="RSB99" s="343"/>
      <c r="RSC99" s="343"/>
      <c r="RSD99" s="343"/>
      <c r="RSE99" s="343"/>
      <c r="RSF99" s="343"/>
      <c r="RSG99" s="343"/>
      <c r="RSH99" s="343"/>
      <c r="RSI99" s="343"/>
      <c r="RSJ99" s="343"/>
      <c r="RSK99" s="343"/>
      <c r="RSL99" s="343"/>
      <c r="RSM99" s="343"/>
      <c r="RSN99" s="343"/>
      <c r="RSO99" s="343"/>
      <c r="RSP99" s="343"/>
      <c r="RSQ99" s="343"/>
      <c r="RSR99" s="343"/>
      <c r="RSS99" s="343"/>
      <c r="RST99" s="343"/>
      <c r="RSU99" s="343"/>
      <c r="RSV99" s="343"/>
      <c r="RSW99" s="343"/>
      <c r="RSX99" s="343"/>
      <c r="RSY99" s="343"/>
      <c r="RSZ99" s="343"/>
      <c r="RTA99" s="343"/>
      <c r="RTB99" s="343"/>
      <c r="RTC99" s="343"/>
      <c r="RTD99" s="343"/>
      <c r="RTE99" s="343"/>
      <c r="RTF99" s="343"/>
      <c r="RTG99" s="343"/>
      <c r="RTH99" s="343"/>
      <c r="RTI99" s="343"/>
      <c r="RTJ99" s="343"/>
      <c r="RTK99" s="343"/>
      <c r="RTL99" s="343"/>
      <c r="RTM99" s="343"/>
      <c r="RTN99" s="343"/>
      <c r="RTO99" s="343"/>
      <c r="RTP99" s="343"/>
      <c r="RTQ99" s="343"/>
      <c r="RTR99" s="343"/>
      <c r="RTS99" s="343"/>
      <c r="RTT99" s="343"/>
      <c r="RTU99" s="343"/>
      <c r="RTV99" s="343"/>
      <c r="RTW99" s="343"/>
      <c r="RTX99" s="343"/>
      <c r="RTY99" s="343"/>
      <c r="RTZ99" s="343"/>
      <c r="RUA99" s="343"/>
      <c r="RUB99" s="343"/>
      <c r="RUC99" s="343"/>
      <c r="RUD99" s="343"/>
      <c r="RUE99" s="343"/>
      <c r="RUF99" s="343"/>
      <c r="RUG99" s="343"/>
      <c r="RUH99" s="343"/>
      <c r="RUI99" s="343"/>
      <c r="RUJ99" s="343"/>
      <c r="RUK99" s="343"/>
      <c r="RUL99" s="343"/>
      <c r="RUM99" s="343"/>
      <c r="RUN99" s="343"/>
      <c r="RUO99" s="343"/>
      <c r="RUP99" s="343"/>
      <c r="RUQ99" s="343"/>
      <c r="RUR99" s="343"/>
      <c r="RUS99" s="343"/>
      <c r="RUT99" s="343"/>
      <c r="RUU99" s="343"/>
      <c r="RUV99" s="343"/>
      <c r="RUW99" s="343"/>
      <c r="RUX99" s="343"/>
      <c r="RUY99" s="343"/>
      <c r="RUZ99" s="343"/>
      <c r="RVA99" s="343"/>
      <c r="RVB99" s="343"/>
      <c r="RVC99" s="343"/>
      <c r="RVD99" s="343"/>
      <c r="RVE99" s="343"/>
      <c r="RVF99" s="343"/>
      <c r="RVG99" s="343"/>
      <c r="RVH99" s="343"/>
      <c r="RVI99" s="343"/>
      <c r="RVJ99" s="343"/>
      <c r="RVK99" s="343"/>
      <c r="RVL99" s="343"/>
      <c r="RVM99" s="343"/>
      <c r="RVN99" s="343"/>
      <c r="RVO99" s="343"/>
      <c r="RVP99" s="343"/>
      <c r="RVQ99" s="343"/>
      <c r="RVR99" s="343"/>
      <c r="RVS99" s="343"/>
      <c r="RVT99" s="343"/>
      <c r="RVU99" s="343"/>
      <c r="RVV99" s="343"/>
      <c r="RVW99" s="343"/>
      <c r="RVX99" s="343"/>
      <c r="RVY99" s="343"/>
      <c r="RVZ99" s="343"/>
      <c r="RWA99" s="343"/>
      <c r="RWB99" s="343"/>
      <c r="RWC99" s="343"/>
      <c r="RWD99" s="343"/>
      <c r="RWE99" s="343"/>
      <c r="RWF99" s="343"/>
      <c r="RWG99" s="343"/>
      <c r="RWH99" s="343"/>
      <c r="RWI99" s="343"/>
      <c r="RWJ99" s="343"/>
      <c r="RWK99" s="343"/>
      <c r="RWL99" s="343"/>
      <c r="RWM99" s="343"/>
      <c r="RWN99" s="343"/>
      <c r="RWO99" s="343"/>
      <c r="RWP99" s="343"/>
      <c r="RWQ99" s="343"/>
      <c r="RWR99" s="343"/>
      <c r="RWS99" s="343"/>
      <c r="RWT99" s="343"/>
      <c r="RWU99" s="343"/>
      <c r="RWV99" s="343"/>
      <c r="RWW99" s="343"/>
      <c r="RWX99" s="343"/>
      <c r="RWY99" s="343"/>
      <c r="RWZ99" s="343"/>
      <c r="RXA99" s="343"/>
      <c r="RXB99" s="343"/>
      <c r="RXC99" s="343"/>
      <c r="RXD99" s="343"/>
      <c r="RXE99" s="343"/>
      <c r="RXF99" s="343"/>
      <c r="RXG99" s="343"/>
      <c r="RXH99" s="343"/>
      <c r="RXI99" s="343"/>
      <c r="RXJ99" s="343"/>
      <c r="RXK99" s="343"/>
      <c r="RXL99" s="343"/>
      <c r="RXM99" s="343"/>
      <c r="RXN99" s="343"/>
      <c r="RXO99" s="343"/>
      <c r="RXP99" s="343"/>
      <c r="RXQ99" s="343"/>
      <c r="RXR99" s="343"/>
      <c r="RXS99" s="343"/>
      <c r="RXT99" s="343"/>
      <c r="RXU99" s="343"/>
      <c r="RXV99" s="343"/>
      <c r="RXW99" s="343"/>
      <c r="RXX99" s="343"/>
      <c r="RXY99" s="343"/>
      <c r="RXZ99" s="343"/>
      <c r="RYA99" s="343"/>
      <c r="RYB99" s="343"/>
      <c r="RYC99" s="343"/>
      <c r="RYD99" s="343"/>
      <c r="RYE99" s="343"/>
      <c r="RYF99" s="343"/>
      <c r="RYG99" s="343"/>
      <c r="RYH99" s="343"/>
      <c r="RYI99" s="343"/>
      <c r="RYJ99" s="343"/>
      <c r="RYK99" s="343"/>
      <c r="RYL99" s="343"/>
      <c r="RYM99" s="343"/>
      <c r="RYN99" s="343"/>
      <c r="RYO99" s="343"/>
      <c r="RYP99" s="343"/>
      <c r="RYQ99" s="343"/>
      <c r="RYR99" s="343"/>
      <c r="RYS99" s="343"/>
      <c r="RYT99" s="343"/>
      <c r="RYU99" s="343"/>
      <c r="RYV99" s="343"/>
      <c r="RYW99" s="343"/>
      <c r="RYX99" s="343"/>
      <c r="RYY99" s="343"/>
      <c r="RYZ99" s="343"/>
      <c r="RZA99" s="343"/>
      <c r="RZB99" s="343"/>
      <c r="RZC99" s="343"/>
      <c r="RZD99" s="343"/>
      <c r="RZE99" s="343"/>
      <c r="RZF99" s="343"/>
      <c r="RZG99" s="343"/>
      <c r="RZH99" s="343"/>
      <c r="RZI99" s="343"/>
      <c r="RZJ99" s="343"/>
      <c r="RZK99" s="343"/>
      <c r="RZL99" s="343"/>
      <c r="RZM99" s="343"/>
      <c r="RZN99" s="343"/>
      <c r="RZO99" s="343"/>
      <c r="RZP99" s="343"/>
      <c r="RZQ99" s="343"/>
      <c r="RZR99" s="343"/>
      <c r="RZS99" s="343"/>
      <c r="RZT99" s="343"/>
      <c r="RZU99" s="343"/>
      <c r="RZV99" s="343"/>
      <c r="RZW99" s="343"/>
      <c r="RZX99" s="343"/>
      <c r="RZY99" s="343"/>
      <c r="RZZ99" s="343"/>
      <c r="SAA99" s="343"/>
      <c r="SAB99" s="343"/>
      <c r="SAC99" s="343"/>
      <c r="SAD99" s="343"/>
      <c r="SAE99" s="343"/>
      <c r="SAF99" s="343"/>
      <c r="SAG99" s="343"/>
      <c r="SAH99" s="343"/>
      <c r="SAI99" s="343"/>
      <c r="SAJ99" s="343"/>
      <c r="SAK99" s="343"/>
      <c r="SAL99" s="343"/>
      <c r="SAM99" s="343"/>
      <c r="SAN99" s="343"/>
      <c r="SAO99" s="343"/>
      <c r="SAP99" s="343"/>
      <c r="SAQ99" s="343"/>
      <c r="SAR99" s="343"/>
      <c r="SAS99" s="343"/>
      <c r="SAT99" s="343"/>
      <c r="SAU99" s="343"/>
      <c r="SAV99" s="343"/>
      <c r="SAW99" s="343"/>
      <c r="SAX99" s="343"/>
      <c r="SAY99" s="343"/>
      <c r="SAZ99" s="343"/>
      <c r="SBA99" s="343"/>
      <c r="SBB99" s="343"/>
      <c r="SBC99" s="343"/>
      <c r="SBD99" s="343"/>
      <c r="SBE99" s="343"/>
      <c r="SBF99" s="343"/>
      <c r="SBG99" s="343"/>
      <c r="SBH99" s="343"/>
      <c r="SBI99" s="343"/>
      <c r="SBJ99" s="343"/>
      <c r="SBK99" s="343"/>
      <c r="SBL99" s="343"/>
      <c r="SBM99" s="343"/>
      <c r="SBN99" s="343"/>
      <c r="SBO99" s="343"/>
      <c r="SBP99" s="343"/>
      <c r="SBQ99" s="343"/>
      <c r="SBR99" s="343"/>
      <c r="SBS99" s="343"/>
      <c r="SBT99" s="343"/>
      <c r="SBU99" s="343"/>
      <c r="SBV99" s="343"/>
      <c r="SBW99" s="343"/>
      <c r="SBX99" s="343"/>
      <c r="SBY99" s="343"/>
      <c r="SBZ99" s="343"/>
      <c r="SCA99" s="343"/>
      <c r="SCB99" s="343"/>
      <c r="SCC99" s="343"/>
      <c r="SCD99" s="343"/>
      <c r="SCE99" s="343"/>
      <c r="SCF99" s="343"/>
      <c r="SCG99" s="343"/>
      <c r="SCH99" s="343"/>
      <c r="SCI99" s="343"/>
      <c r="SCJ99" s="343"/>
      <c r="SCK99" s="343"/>
      <c r="SCL99" s="343"/>
      <c r="SCM99" s="343"/>
      <c r="SCN99" s="343"/>
      <c r="SCO99" s="343"/>
      <c r="SCP99" s="343"/>
      <c r="SCQ99" s="343"/>
      <c r="SCR99" s="343"/>
      <c r="SCS99" s="343"/>
      <c r="SCT99" s="343"/>
      <c r="SCU99" s="343"/>
      <c r="SCV99" s="343"/>
      <c r="SCW99" s="343"/>
      <c r="SCX99" s="343"/>
      <c r="SCY99" s="343"/>
      <c r="SCZ99" s="343"/>
      <c r="SDA99" s="343"/>
      <c r="SDB99" s="343"/>
      <c r="SDC99" s="343"/>
      <c r="SDD99" s="343"/>
      <c r="SDE99" s="343"/>
      <c r="SDF99" s="343"/>
      <c r="SDG99" s="343"/>
      <c r="SDH99" s="343"/>
      <c r="SDI99" s="343"/>
      <c r="SDJ99" s="343"/>
      <c r="SDK99" s="343"/>
      <c r="SDL99" s="343"/>
      <c r="SDM99" s="343"/>
      <c r="SDN99" s="343"/>
      <c r="SDO99" s="343"/>
      <c r="SDP99" s="343"/>
      <c r="SDQ99" s="343"/>
      <c r="SDR99" s="343"/>
      <c r="SDS99" s="343"/>
      <c r="SDT99" s="343"/>
      <c r="SDU99" s="343"/>
      <c r="SDV99" s="343"/>
      <c r="SDW99" s="343"/>
      <c r="SDX99" s="343"/>
      <c r="SDY99" s="343"/>
      <c r="SDZ99" s="343"/>
      <c r="SEA99" s="343"/>
      <c r="SEB99" s="343"/>
      <c r="SEC99" s="343"/>
      <c r="SED99" s="343"/>
      <c r="SEE99" s="343"/>
      <c r="SEF99" s="343"/>
      <c r="SEG99" s="343"/>
      <c r="SEH99" s="343"/>
      <c r="SEI99" s="343"/>
      <c r="SEJ99" s="343"/>
      <c r="SEK99" s="343"/>
      <c r="SEL99" s="343"/>
      <c r="SEM99" s="343"/>
      <c r="SEN99" s="343"/>
      <c r="SEO99" s="343"/>
      <c r="SEP99" s="343"/>
      <c r="SEQ99" s="343"/>
      <c r="SER99" s="343"/>
      <c r="SES99" s="343"/>
      <c r="SET99" s="343"/>
      <c r="SEU99" s="343"/>
      <c r="SEV99" s="343"/>
      <c r="SEW99" s="343"/>
      <c r="SEX99" s="343"/>
      <c r="SEY99" s="343"/>
      <c r="SEZ99" s="343"/>
      <c r="SFA99" s="343"/>
      <c r="SFB99" s="343"/>
      <c r="SFC99" s="343"/>
      <c r="SFD99" s="343"/>
      <c r="SFE99" s="343"/>
      <c r="SFF99" s="343"/>
      <c r="SFG99" s="343"/>
      <c r="SFH99" s="343"/>
      <c r="SFI99" s="343"/>
      <c r="SFJ99" s="343"/>
      <c r="SFK99" s="343"/>
      <c r="SFL99" s="343"/>
      <c r="SFM99" s="343"/>
      <c r="SFN99" s="343"/>
      <c r="SFO99" s="343"/>
      <c r="SFP99" s="343"/>
      <c r="SFQ99" s="343"/>
      <c r="SFR99" s="343"/>
      <c r="SFS99" s="343"/>
      <c r="SFT99" s="343"/>
      <c r="SFU99" s="343"/>
      <c r="SFV99" s="343"/>
      <c r="SFW99" s="343"/>
      <c r="SFX99" s="343"/>
      <c r="SFY99" s="343"/>
      <c r="SFZ99" s="343"/>
      <c r="SGA99" s="343"/>
      <c r="SGB99" s="343"/>
      <c r="SGC99" s="343"/>
      <c r="SGD99" s="343"/>
      <c r="SGE99" s="343"/>
      <c r="SGF99" s="343"/>
      <c r="SGG99" s="343"/>
      <c r="SGH99" s="343"/>
      <c r="SGI99" s="343"/>
      <c r="SGJ99" s="343"/>
      <c r="SGK99" s="343"/>
      <c r="SGL99" s="343"/>
      <c r="SGM99" s="343"/>
      <c r="SGN99" s="343"/>
      <c r="SGO99" s="343"/>
      <c r="SGP99" s="343"/>
      <c r="SGQ99" s="343"/>
      <c r="SGR99" s="343"/>
      <c r="SGS99" s="343"/>
      <c r="SGT99" s="343"/>
      <c r="SGU99" s="343"/>
      <c r="SGV99" s="343"/>
      <c r="SGW99" s="343"/>
      <c r="SGX99" s="343"/>
      <c r="SGY99" s="343"/>
      <c r="SGZ99" s="343"/>
      <c r="SHA99" s="343"/>
      <c r="SHB99" s="343"/>
      <c r="SHC99" s="343"/>
      <c r="SHD99" s="343"/>
      <c r="SHE99" s="343"/>
      <c r="SHF99" s="343"/>
      <c r="SHG99" s="343"/>
      <c r="SHH99" s="343"/>
      <c r="SHI99" s="343"/>
      <c r="SHJ99" s="343"/>
      <c r="SHK99" s="343"/>
      <c r="SHL99" s="343"/>
      <c r="SHM99" s="343"/>
      <c r="SHN99" s="343"/>
      <c r="SHO99" s="343"/>
      <c r="SHP99" s="343"/>
      <c r="SHQ99" s="343"/>
      <c r="SHR99" s="343"/>
      <c r="SHS99" s="343"/>
      <c r="SHT99" s="343"/>
      <c r="SHU99" s="343"/>
      <c r="SHV99" s="343"/>
      <c r="SHW99" s="343"/>
      <c r="SHX99" s="343"/>
      <c r="SHY99" s="343"/>
      <c r="SHZ99" s="343"/>
      <c r="SIA99" s="343"/>
      <c r="SIB99" s="343"/>
      <c r="SIC99" s="343"/>
      <c r="SID99" s="343"/>
      <c r="SIE99" s="343"/>
      <c r="SIF99" s="343"/>
      <c r="SIG99" s="343"/>
      <c r="SIH99" s="343"/>
      <c r="SII99" s="343"/>
      <c r="SIJ99" s="343"/>
      <c r="SIK99" s="343"/>
      <c r="SIL99" s="343"/>
      <c r="SIM99" s="343"/>
      <c r="SIN99" s="343"/>
      <c r="SIO99" s="343"/>
      <c r="SIP99" s="343"/>
      <c r="SIQ99" s="343"/>
      <c r="SIR99" s="343"/>
      <c r="SIS99" s="343"/>
      <c r="SIT99" s="343"/>
      <c r="SIU99" s="343"/>
      <c r="SIV99" s="343"/>
      <c r="SIW99" s="343"/>
      <c r="SIX99" s="343"/>
      <c r="SIY99" s="343"/>
      <c r="SIZ99" s="343"/>
      <c r="SJA99" s="343"/>
      <c r="SJB99" s="343"/>
      <c r="SJC99" s="343"/>
      <c r="SJD99" s="343"/>
      <c r="SJE99" s="343"/>
      <c r="SJF99" s="343"/>
      <c r="SJG99" s="343"/>
      <c r="SJH99" s="343"/>
      <c r="SJI99" s="343"/>
      <c r="SJJ99" s="343"/>
      <c r="SJK99" s="343"/>
      <c r="SJL99" s="343"/>
      <c r="SJM99" s="343"/>
      <c r="SJN99" s="343"/>
      <c r="SJO99" s="343"/>
      <c r="SJP99" s="343"/>
      <c r="SJQ99" s="343"/>
      <c r="SJR99" s="343"/>
      <c r="SJS99" s="343"/>
      <c r="SJT99" s="343"/>
      <c r="SJU99" s="343"/>
      <c r="SJV99" s="343"/>
      <c r="SJW99" s="343"/>
      <c r="SJX99" s="343"/>
      <c r="SJY99" s="343"/>
      <c r="SJZ99" s="343"/>
      <c r="SKA99" s="343"/>
      <c r="SKB99" s="343"/>
      <c r="SKC99" s="343"/>
      <c r="SKD99" s="343"/>
      <c r="SKE99" s="343"/>
      <c r="SKF99" s="343"/>
      <c r="SKG99" s="343"/>
      <c r="SKH99" s="343"/>
      <c r="SKI99" s="343"/>
      <c r="SKJ99" s="343"/>
      <c r="SKK99" s="343"/>
      <c r="SKL99" s="343"/>
      <c r="SKM99" s="343"/>
      <c r="SKN99" s="343"/>
      <c r="SKO99" s="343"/>
      <c r="SKP99" s="343"/>
      <c r="SKQ99" s="343"/>
      <c r="SKR99" s="343"/>
      <c r="SKS99" s="343"/>
      <c r="SKT99" s="343"/>
      <c r="SKU99" s="343"/>
      <c r="SKV99" s="343"/>
      <c r="SKW99" s="343"/>
      <c r="SKX99" s="343"/>
      <c r="SKY99" s="343"/>
      <c r="SKZ99" s="343"/>
      <c r="SLA99" s="343"/>
      <c r="SLB99" s="343"/>
      <c r="SLC99" s="343"/>
      <c r="SLD99" s="343"/>
      <c r="SLE99" s="343"/>
      <c r="SLF99" s="343"/>
      <c r="SLG99" s="343"/>
      <c r="SLH99" s="343"/>
      <c r="SLI99" s="343"/>
      <c r="SLJ99" s="343"/>
      <c r="SLK99" s="343"/>
      <c r="SLL99" s="343"/>
      <c r="SLM99" s="343"/>
      <c r="SLN99" s="343"/>
      <c r="SLO99" s="343"/>
      <c r="SLP99" s="343"/>
      <c r="SLQ99" s="343"/>
      <c r="SLR99" s="343"/>
      <c r="SLS99" s="343"/>
      <c r="SLT99" s="343"/>
      <c r="SLU99" s="343"/>
      <c r="SLV99" s="343"/>
      <c r="SLW99" s="343"/>
      <c r="SLX99" s="343"/>
      <c r="SLY99" s="343"/>
      <c r="SLZ99" s="343"/>
      <c r="SMA99" s="343"/>
      <c r="SMB99" s="343"/>
      <c r="SMC99" s="343"/>
      <c r="SMD99" s="343"/>
      <c r="SME99" s="343"/>
      <c r="SMF99" s="343"/>
      <c r="SMG99" s="343"/>
      <c r="SMH99" s="343"/>
      <c r="SMI99" s="343"/>
      <c r="SMJ99" s="343"/>
      <c r="SMK99" s="343"/>
      <c r="SML99" s="343"/>
      <c r="SMM99" s="343"/>
      <c r="SMN99" s="343"/>
      <c r="SMO99" s="343"/>
      <c r="SMP99" s="343"/>
      <c r="SMQ99" s="343"/>
      <c r="SMR99" s="343"/>
      <c r="SMS99" s="343"/>
      <c r="SMT99" s="343"/>
      <c r="SMU99" s="343"/>
      <c r="SMV99" s="343"/>
      <c r="SMW99" s="343"/>
      <c r="SMX99" s="343"/>
      <c r="SMY99" s="343"/>
      <c r="SMZ99" s="343"/>
      <c r="SNA99" s="343"/>
      <c r="SNB99" s="343"/>
      <c r="SNC99" s="343"/>
      <c r="SND99" s="343"/>
      <c r="SNE99" s="343"/>
      <c r="SNF99" s="343"/>
      <c r="SNG99" s="343"/>
      <c r="SNH99" s="343"/>
      <c r="SNI99" s="343"/>
      <c r="SNJ99" s="343"/>
      <c r="SNK99" s="343"/>
      <c r="SNL99" s="343"/>
      <c r="SNM99" s="343"/>
      <c r="SNN99" s="343"/>
      <c r="SNO99" s="343"/>
      <c r="SNP99" s="343"/>
      <c r="SNQ99" s="343"/>
      <c r="SNR99" s="343"/>
      <c r="SNS99" s="343"/>
      <c r="SNT99" s="343"/>
      <c r="SNU99" s="343"/>
      <c r="SNV99" s="343"/>
      <c r="SNW99" s="343"/>
      <c r="SNX99" s="343"/>
      <c r="SNY99" s="343"/>
      <c r="SNZ99" s="343"/>
      <c r="SOA99" s="343"/>
      <c r="SOB99" s="343"/>
      <c r="SOC99" s="343"/>
      <c r="SOD99" s="343"/>
      <c r="SOE99" s="343"/>
      <c r="SOF99" s="343"/>
      <c r="SOG99" s="343"/>
      <c r="SOH99" s="343"/>
      <c r="SOI99" s="343"/>
      <c r="SOJ99" s="343"/>
      <c r="SOK99" s="343"/>
      <c r="SOL99" s="343"/>
      <c r="SOM99" s="343"/>
      <c r="SON99" s="343"/>
      <c r="SOO99" s="343"/>
      <c r="SOP99" s="343"/>
      <c r="SOQ99" s="343"/>
      <c r="SOR99" s="343"/>
      <c r="SOS99" s="343"/>
      <c r="SOT99" s="343"/>
      <c r="SOU99" s="343"/>
      <c r="SOV99" s="343"/>
      <c r="SOW99" s="343"/>
      <c r="SOX99" s="343"/>
      <c r="SOY99" s="343"/>
      <c r="SOZ99" s="343"/>
      <c r="SPA99" s="343"/>
      <c r="SPB99" s="343"/>
      <c r="SPC99" s="343"/>
      <c r="SPD99" s="343"/>
      <c r="SPE99" s="343"/>
      <c r="SPF99" s="343"/>
      <c r="SPG99" s="343"/>
      <c r="SPH99" s="343"/>
      <c r="SPI99" s="343"/>
      <c r="SPJ99" s="343"/>
      <c r="SPK99" s="343"/>
      <c r="SPL99" s="343"/>
      <c r="SPM99" s="343"/>
      <c r="SPN99" s="343"/>
      <c r="SPO99" s="343"/>
      <c r="SPP99" s="343"/>
      <c r="SPQ99" s="343"/>
      <c r="SPR99" s="343"/>
      <c r="SPS99" s="343"/>
      <c r="SPT99" s="343"/>
      <c r="SPU99" s="343"/>
      <c r="SPV99" s="343"/>
      <c r="SPW99" s="343"/>
      <c r="SPX99" s="343"/>
      <c r="SPY99" s="343"/>
      <c r="SPZ99" s="343"/>
      <c r="SQA99" s="343"/>
      <c r="SQB99" s="343"/>
      <c r="SQC99" s="343"/>
      <c r="SQD99" s="343"/>
      <c r="SQE99" s="343"/>
      <c r="SQF99" s="343"/>
      <c r="SQG99" s="343"/>
      <c r="SQH99" s="343"/>
      <c r="SQI99" s="343"/>
      <c r="SQJ99" s="343"/>
      <c r="SQK99" s="343"/>
      <c r="SQL99" s="343"/>
      <c r="SQM99" s="343"/>
      <c r="SQN99" s="343"/>
      <c r="SQO99" s="343"/>
      <c r="SQP99" s="343"/>
      <c r="SQQ99" s="343"/>
      <c r="SQR99" s="343"/>
      <c r="SQS99" s="343"/>
      <c r="SQT99" s="343"/>
      <c r="SQU99" s="343"/>
      <c r="SQV99" s="343"/>
      <c r="SQW99" s="343"/>
      <c r="SQX99" s="343"/>
      <c r="SQY99" s="343"/>
      <c r="SQZ99" s="343"/>
      <c r="SRA99" s="343"/>
      <c r="SRB99" s="343"/>
      <c r="SRC99" s="343"/>
      <c r="SRD99" s="343"/>
      <c r="SRE99" s="343"/>
      <c r="SRF99" s="343"/>
      <c r="SRG99" s="343"/>
      <c r="SRH99" s="343"/>
      <c r="SRI99" s="343"/>
      <c r="SRJ99" s="343"/>
      <c r="SRK99" s="343"/>
      <c r="SRL99" s="343"/>
      <c r="SRM99" s="343"/>
      <c r="SRN99" s="343"/>
      <c r="SRO99" s="343"/>
      <c r="SRP99" s="343"/>
      <c r="SRQ99" s="343"/>
      <c r="SRR99" s="343"/>
      <c r="SRS99" s="343"/>
      <c r="SRT99" s="343"/>
      <c r="SRU99" s="343"/>
      <c r="SRV99" s="343"/>
      <c r="SRW99" s="343"/>
      <c r="SRX99" s="343"/>
      <c r="SRY99" s="343"/>
      <c r="SRZ99" s="343"/>
      <c r="SSA99" s="343"/>
      <c r="SSB99" s="343"/>
      <c r="SSC99" s="343"/>
      <c r="SSD99" s="343"/>
      <c r="SSE99" s="343"/>
      <c r="SSF99" s="343"/>
      <c r="SSG99" s="343"/>
      <c r="SSH99" s="343"/>
      <c r="SSI99" s="343"/>
      <c r="SSJ99" s="343"/>
      <c r="SSK99" s="343"/>
      <c r="SSL99" s="343"/>
      <c r="SSM99" s="343"/>
      <c r="SSN99" s="343"/>
      <c r="SSO99" s="343"/>
      <c r="SSP99" s="343"/>
      <c r="SSQ99" s="343"/>
      <c r="SSR99" s="343"/>
      <c r="SSS99" s="343"/>
      <c r="SST99" s="343"/>
      <c r="SSU99" s="343"/>
      <c r="SSV99" s="343"/>
      <c r="SSW99" s="343"/>
      <c r="SSX99" s="343"/>
      <c r="SSY99" s="343"/>
      <c r="SSZ99" s="343"/>
      <c r="STA99" s="343"/>
      <c r="STB99" s="343"/>
      <c r="STC99" s="343"/>
      <c r="STD99" s="343"/>
      <c r="STE99" s="343"/>
      <c r="STF99" s="343"/>
      <c r="STG99" s="343"/>
      <c r="STH99" s="343"/>
      <c r="STI99" s="343"/>
      <c r="STJ99" s="343"/>
      <c r="STK99" s="343"/>
      <c r="STL99" s="343"/>
      <c r="STM99" s="343"/>
      <c r="STN99" s="343"/>
      <c r="STO99" s="343"/>
      <c r="STP99" s="343"/>
      <c r="STQ99" s="343"/>
      <c r="STR99" s="343"/>
      <c r="STS99" s="343"/>
      <c r="STT99" s="343"/>
      <c r="STU99" s="343"/>
      <c r="STV99" s="343"/>
      <c r="STW99" s="343"/>
      <c r="STX99" s="343"/>
      <c r="STY99" s="343"/>
      <c r="STZ99" s="343"/>
      <c r="SUA99" s="343"/>
      <c r="SUB99" s="343"/>
      <c r="SUC99" s="343"/>
      <c r="SUD99" s="343"/>
      <c r="SUE99" s="343"/>
      <c r="SUF99" s="343"/>
      <c r="SUG99" s="343"/>
      <c r="SUH99" s="343"/>
      <c r="SUI99" s="343"/>
      <c r="SUJ99" s="343"/>
      <c r="SUK99" s="343"/>
      <c r="SUL99" s="343"/>
      <c r="SUM99" s="343"/>
      <c r="SUN99" s="343"/>
      <c r="SUO99" s="343"/>
      <c r="SUP99" s="343"/>
      <c r="SUQ99" s="343"/>
      <c r="SUR99" s="343"/>
      <c r="SUS99" s="343"/>
      <c r="SUT99" s="343"/>
      <c r="SUU99" s="343"/>
      <c r="SUV99" s="343"/>
      <c r="SUW99" s="343"/>
      <c r="SUX99" s="343"/>
      <c r="SUY99" s="343"/>
      <c r="SUZ99" s="343"/>
      <c r="SVA99" s="343"/>
      <c r="SVB99" s="343"/>
      <c r="SVC99" s="343"/>
      <c r="SVD99" s="343"/>
      <c r="SVE99" s="343"/>
      <c r="SVF99" s="343"/>
      <c r="SVG99" s="343"/>
      <c r="SVH99" s="343"/>
      <c r="SVI99" s="343"/>
      <c r="SVJ99" s="343"/>
      <c r="SVK99" s="343"/>
      <c r="SVL99" s="343"/>
      <c r="SVM99" s="343"/>
      <c r="SVN99" s="343"/>
      <c r="SVO99" s="343"/>
      <c r="SVP99" s="343"/>
      <c r="SVQ99" s="343"/>
      <c r="SVR99" s="343"/>
      <c r="SVS99" s="343"/>
      <c r="SVT99" s="343"/>
      <c r="SVU99" s="343"/>
      <c r="SVV99" s="343"/>
      <c r="SVW99" s="343"/>
      <c r="SVX99" s="343"/>
      <c r="SVY99" s="343"/>
      <c r="SVZ99" s="343"/>
      <c r="SWA99" s="343"/>
      <c r="SWB99" s="343"/>
      <c r="SWC99" s="343"/>
      <c r="SWD99" s="343"/>
      <c r="SWE99" s="343"/>
      <c r="SWF99" s="343"/>
      <c r="SWG99" s="343"/>
      <c r="SWH99" s="343"/>
      <c r="SWI99" s="343"/>
      <c r="SWJ99" s="343"/>
      <c r="SWK99" s="343"/>
      <c r="SWL99" s="343"/>
      <c r="SWM99" s="343"/>
      <c r="SWN99" s="343"/>
      <c r="SWO99" s="343"/>
      <c r="SWP99" s="343"/>
      <c r="SWQ99" s="343"/>
      <c r="SWR99" s="343"/>
      <c r="SWS99" s="343"/>
      <c r="SWT99" s="343"/>
      <c r="SWU99" s="343"/>
      <c r="SWV99" s="343"/>
      <c r="SWW99" s="343"/>
      <c r="SWX99" s="343"/>
      <c r="SWY99" s="343"/>
      <c r="SWZ99" s="343"/>
      <c r="SXA99" s="343"/>
      <c r="SXB99" s="343"/>
      <c r="SXC99" s="343"/>
      <c r="SXD99" s="343"/>
      <c r="SXE99" s="343"/>
      <c r="SXF99" s="343"/>
      <c r="SXG99" s="343"/>
      <c r="SXH99" s="343"/>
      <c r="SXI99" s="343"/>
      <c r="SXJ99" s="343"/>
      <c r="SXK99" s="343"/>
      <c r="SXL99" s="343"/>
      <c r="SXM99" s="343"/>
      <c r="SXN99" s="343"/>
      <c r="SXO99" s="343"/>
      <c r="SXP99" s="343"/>
      <c r="SXQ99" s="343"/>
      <c r="SXR99" s="343"/>
      <c r="SXS99" s="343"/>
      <c r="SXT99" s="343"/>
      <c r="SXU99" s="343"/>
      <c r="SXV99" s="343"/>
      <c r="SXW99" s="343"/>
      <c r="SXX99" s="343"/>
      <c r="SXY99" s="343"/>
      <c r="SXZ99" s="343"/>
      <c r="SYA99" s="343"/>
      <c r="SYB99" s="343"/>
      <c r="SYC99" s="343"/>
      <c r="SYD99" s="343"/>
      <c r="SYE99" s="343"/>
      <c r="SYF99" s="343"/>
      <c r="SYG99" s="343"/>
      <c r="SYH99" s="343"/>
      <c r="SYI99" s="343"/>
      <c r="SYJ99" s="343"/>
      <c r="SYK99" s="343"/>
      <c r="SYL99" s="343"/>
      <c r="SYM99" s="343"/>
      <c r="SYN99" s="343"/>
      <c r="SYO99" s="343"/>
      <c r="SYP99" s="343"/>
      <c r="SYQ99" s="343"/>
      <c r="SYR99" s="343"/>
      <c r="SYS99" s="343"/>
      <c r="SYT99" s="343"/>
      <c r="SYU99" s="343"/>
      <c r="SYV99" s="343"/>
      <c r="SYW99" s="343"/>
      <c r="SYX99" s="343"/>
      <c r="SYY99" s="343"/>
      <c r="SYZ99" s="343"/>
      <c r="SZA99" s="343"/>
      <c r="SZB99" s="343"/>
      <c r="SZC99" s="343"/>
      <c r="SZD99" s="343"/>
      <c r="SZE99" s="343"/>
      <c r="SZF99" s="343"/>
      <c r="SZG99" s="343"/>
      <c r="SZH99" s="343"/>
      <c r="SZI99" s="343"/>
      <c r="SZJ99" s="343"/>
      <c r="SZK99" s="343"/>
      <c r="SZL99" s="343"/>
      <c r="SZM99" s="343"/>
      <c r="SZN99" s="343"/>
      <c r="SZO99" s="343"/>
      <c r="SZP99" s="343"/>
      <c r="SZQ99" s="343"/>
      <c r="SZR99" s="343"/>
      <c r="SZS99" s="343"/>
      <c r="SZT99" s="343"/>
      <c r="SZU99" s="343"/>
      <c r="SZV99" s="343"/>
      <c r="SZW99" s="343"/>
      <c r="SZX99" s="343"/>
      <c r="SZY99" s="343"/>
      <c r="SZZ99" s="343"/>
      <c r="TAA99" s="343"/>
      <c r="TAB99" s="343"/>
      <c r="TAC99" s="343"/>
      <c r="TAD99" s="343"/>
      <c r="TAE99" s="343"/>
      <c r="TAF99" s="343"/>
      <c r="TAG99" s="343"/>
      <c r="TAH99" s="343"/>
      <c r="TAI99" s="343"/>
      <c r="TAJ99" s="343"/>
      <c r="TAK99" s="343"/>
      <c r="TAL99" s="343"/>
      <c r="TAM99" s="343"/>
      <c r="TAN99" s="343"/>
      <c r="TAO99" s="343"/>
      <c r="TAP99" s="343"/>
      <c r="TAQ99" s="343"/>
      <c r="TAR99" s="343"/>
      <c r="TAS99" s="343"/>
      <c r="TAT99" s="343"/>
      <c r="TAU99" s="343"/>
      <c r="TAV99" s="343"/>
      <c r="TAW99" s="343"/>
      <c r="TAX99" s="343"/>
      <c r="TAY99" s="343"/>
      <c r="TAZ99" s="343"/>
      <c r="TBA99" s="343"/>
      <c r="TBB99" s="343"/>
      <c r="TBC99" s="343"/>
      <c r="TBD99" s="343"/>
      <c r="TBE99" s="343"/>
      <c r="TBF99" s="343"/>
      <c r="TBG99" s="343"/>
      <c r="TBH99" s="343"/>
      <c r="TBI99" s="343"/>
      <c r="TBJ99" s="343"/>
      <c r="TBK99" s="343"/>
      <c r="TBL99" s="343"/>
      <c r="TBM99" s="343"/>
      <c r="TBN99" s="343"/>
      <c r="TBO99" s="343"/>
      <c r="TBP99" s="343"/>
      <c r="TBQ99" s="343"/>
      <c r="TBR99" s="343"/>
      <c r="TBS99" s="343"/>
      <c r="TBT99" s="343"/>
      <c r="TBU99" s="343"/>
      <c r="TBV99" s="343"/>
      <c r="TBW99" s="343"/>
      <c r="TBX99" s="343"/>
      <c r="TBY99" s="343"/>
      <c r="TBZ99" s="343"/>
      <c r="TCA99" s="343"/>
      <c r="TCB99" s="343"/>
      <c r="TCC99" s="343"/>
      <c r="TCD99" s="343"/>
      <c r="TCE99" s="343"/>
      <c r="TCF99" s="343"/>
      <c r="TCG99" s="343"/>
      <c r="TCH99" s="343"/>
      <c r="TCI99" s="343"/>
      <c r="TCJ99" s="343"/>
      <c r="TCK99" s="343"/>
      <c r="TCL99" s="343"/>
      <c r="TCM99" s="343"/>
      <c r="TCN99" s="343"/>
      <c r="TCO99" s="343"/>
      <c r="TCP99" s="343"/>
      <c r="TCQ99" s="343"/>
      <c r="TCR99" s="343"/>
      <c r="TCS99" s="343"/>
      <c r="TCT99" s="343"/>
      <c r="TCU99" s="343"/>
      <c r="TCV99" s="343"/>
      <c r="TCW99" s="343"/>
      <c r="TCX99" s="343"/>
      <c r="TCY99" s="343"/>
      <c r="TCZ99" s="343"/>
      <c r="TDA99" s="343"/>
      <c r="TDB99" s="343"/>
      <c r="TDC99" s="343"/>
      <c r="TDD99" s="343"/>
      <c r="TDE99" s="343"/>
      <c r="TDF99" s="343"/>
      <c r="TDG99" s="343"/>
      <c r="TDH99" s="343"/>
      <c r="TDI99" s="343"/>
      <c r="TDJ99" s="343"/>
      <c r="TDK99" s="343"/>
      <c r="TDL99" s="343"/>
      <c r="TDM99" s="343"/>
      <c r="TDN99" s="343"/>
      <c r="TDO99" s="343"/>
      <c r="TDP99" s="343"/>
      <c r="TDQ99" s="343"/>
      <c r="TDR99" s="343"/>
      <c r="TDS99" s="343"/>
      <c r="TDT99" s="343"/>
      <c r="TDU99" s="343"/>
      <c r="TDV99" s="343"/>
      <c r="TDW99" s="343"/>
      <c r="TDX99" s="343"/>
      <c r="TDY99" s="343"/>
      <c r="TDZ99" s="343"/>
      <c r="TEA99" s="343"/>
      <c r="TEB99" s="343"/>
      <c r="TEC99" s="343"/>
      <c r="TED99" s="343"/>
      <c r="TEE99" s="343"/>
      <c r="TEF99" s="343"/>
      <c r="TEG99" s="343"/>
      <c r="TEH99" s="343"/>
      <c r="TEI99" s="343"/>
      <c r="TEJ99" s="343"/>
      <c r="TEK99" s="343"/>
      <c r="TEL99" s="343"/>
      <c r="TEM99" s="343"/>
      <c r="TEN99" s="343"/>
      <c r="TEO99" s="343"/>
      <c r="TEP99" s="343"/>
      <c r="TEQ99" s="343"/>
      <c r="TER99" s="343"/>
      <c r="TES99" s="343"/>
      <c r="TET99" s="343"/>
      <c r="TEU99" s="343"/>
      <c r="TEV99" s="343"/>
      <c r="TEW99" s="343"/>
      <c r="TEX99" s="343"/>
      <c r="TEY99" s="343"/>
      <c r="TEZ99" s="343"/>
      <c r="TFA99" s="343"/>
      <c r="TFB99" s="343"/>
      <c r="TFC99" s="343"/>
      <c r="TFD99" s="343"/>
      <c r="TFE99" s="343"/>
      <c r="TFF99" s="343"/>
      <c r="TFG99" s="343"/>
      <c r="TFH99" s="343"/>
      <c r="TFI99" s="343"/>
      <c r="TFJ99" s="343"/>
      <c r="TFK99" s="343"/>
      <c r="TFL99" s="343"/>
      <c r="TFM99" s="343"/>
      <c r="TFN99" s="343"/>
      <c r="TFO99" s="343"/>
      <c r="TFP99" s="343"/>
      <c r="TFQ99" s="343"/>
      <c r="TFR99" s="343"/>
      <c r="TFS99" s="343"/>
      <c r="TFT99" s="343"/>
      <c r="TFU99" s="343"/>
      <c r="TFV99" s="343"/>
      <c r="TFW99" s="343"/>
      <c r="TFX99" s="343"/>
      <c r="TFY99" s="343"/>
      <c r="TFZ99" s="343"/>
      <c r="TGA99" s="343"/>
      <c r="TGB99" s="343"/>
      <c r="TGC99" s="343"/>
      <c r="TGD99" s="343"/>
      <c r="TGE99" s="343"/>
      <c r="TGF99" s="343"/>
      <c r="TGG99" s="343"/>
      <c r="TGH99" s="343"/>
      <c r="TGI99" s="343"/>
      <c r="TGJ99" s="343"/>
      <c r="TGK99" s="343"/>
      <c r="TGL99" s="343"/>
      <c r="TGM99" s="343"/>
      <c r="TGN99" s="343"/>
      <c r="TGO99" s="343"/>
      <c r="TGP99" s="343"/>
      <c r="TGQ99" s="343"/>
      <c r="TGR99" s="343"/>
      <c r="TGS99" s="343"/>
      <c r="TGT99" s="343"/>
      <c r="TGU99" s="343"/>
      <c r="TGV99" s="343"/>
      <c r="TGW99" s="343"/>
      <c r="TGX99" s="343"/>
      <c r="TGY99" s="343"/>
      <c r="TGZ99" s="343"/>
      <c r="THA99" s="343"/>
      <c r="THB99" s="343"/>
      <c r="THC99" s="343"/>
      <c r="THD99" s="343"/>
      <c r="THE99" s="343"/>
      <c r="THF99" s="343"/>
      <c r="THG99" s="343"/>
      <c r="THH99" s="343"/>
      <c r="THI99" s="343"/>
      <c r="THJ99" s="343"/>
      <c r="THK99" s="343"/>
      <c r="THL99" s="343"/>
      <c r="THM99" s="343"/>
      <c r="THN99" s="343"/>
      <c r="THO99" s="343"/>
      <c r="THP99" s="343"/>
      <c r="THQ99" s="343"/>
      <c r="THR99" s="343"/>
      <c r="THS99" s="343"/>
      <c r="THT99" s="343"/>
      <c r="THU99" s="343"/>
      <c r="THV99" s="343"/>
      <c r="THW99" s="343"/>
      <c r="THX99" s="343"/>
      <c r="THY99" s="343"/>
      <c r="THZ99" s="343"/>
      <c r="TIA99" s="343"/>
      <c r="TIB99" s="343"/>
      <c r="TIC99" s="343"/>
      <c r="TID99" s="343"/>
      <c r="TIE99" s="343"/>
      <c r="TIF99" s="343"/>
      <c r="TIG99" s="343"/>
      <c r="TIH99" s="343"/>
      <c r="TII99" s="343"/>
      <c r="TIJ99" s="343"/>
      <c r="TIK99" s="343"/>
      <c r="TIL99" s="343"/>
      <c r="TIM99" s="343"/>
      <c r="TIN99" s="343"/>
      <c r="TIO99" s="343"/>
      <c r="TIP99" s="343"/>
      <c r="TIQ99" s="343"/>
      <c r="TIR99" s="343"/>
      <c r="TIS99" s="343"/>
      <c r="TIT99" s="343"/>
      <c r="TIU99" s="343"/>
      <c r="TIV99" s="343"/>
      <c r="TIW99" s="343"/>
      <c r="TIX99" s="343"/>
      <c r="TIY99" s="343"/>
      <c r="TIZ99" s="343"/>
      <c r="TJA99" s="343"/>
      <c r="TJB99" s="343"/>
      <c r="TJC99" s="343"/>
      <c r="TJD99" s="343"/>
      <c r="TJE99" s="343"/>
      <c r="TJF99" s="343"/>
      <c r="TJG99" s="343"/>
      <c r="TJH99" s="343"/>
      <c r="TJI99" s="343"/>
      <c r="TJJ99" s="343"/>
      <c r="TJK99" s="343"/>
      <c r="TJL99" s="343"/>
      <c r="TJM99" s="343"/>
      <c r="TJN99" s="343"/>
      <c r="TJO99" s="343"/>
      <c r="TJP99" s="343"/>
      <c r="TJQ99" s="343"/>
      <c r="TJR99" s="343"/>
      <c r="TJS99" s="343"/>
      <c r="TJT99" s="343"/>
      <c r="TJU99" s="343"/>
      <c r="TJV99" s="343"/>
      <c r="TJW99" s="343"/>
      <c r="TJX99" s="343"/>
      <c r="TJY99" s="343"/>
      <c r="TJZ99" s="343"/>
      <c r="TKA99" s="343"/>
      <c r="TKB99" s="343"/>
      <c r="TKC99" s="343"/>
      <c r="TKD99" s="343"/>
      <c r="TKE99" s="343"/>
      <c r="TKF99" s="343"/>
      <c r="TKG99" s="343"/>
      <c r="TKH99" s="343"/>
      <c r="TKI99" s="343"/>
      <c r="TKJ99" s="343"/>
      <c r="TKK99" s="343"/>
      <c r="TKL99" s="343"/>
      <c r="TKM99" s="343"/>
      <c r="TKN99" s="343"/>
      <c r="TKO99" s="343"/>
      <c r="TKP99" s="343"/>
      <c r="TKQ99" s="343"/>
      <c r="TKR99" s="343"/>
      <c r="TKS99" s="343"/>
      <c r="TKT99" s="343"/>
      <c r="TKU99" s="343"/>
      <c r="TKV99" s="343"/>
      <c r="TKW99" s="343"/>
      <c r="TKX99" s="343"/>
      <c r="TKY99" s="343"/>
      <c r="TKZ99" s="343"/>
      <c r="TLA99" s="343"/>
      <c r="TLB99" s="343"/>
      <c r="TLC99" s="343"/>
      <c r="TLD99" s="343"/>
      <c r="TLE99" s="343"/>
      <c r="TLF99" s="343"/>
      <c r="TLG99" s="343"/>
      <c r="TLH99" s="343"/>
      <c r="TLI99" s="343"/>
      <c r="TLJ99" s="343"/>
      <c r="TLK99" s="343"/>
      <c r="TLL99" s="343"/>
      <c r="TLM99" s="343"/>
      <c r="TLN99" s="343"/>
      <c r="TLO99" s="343"/>
      <c r="TLP99" s="343"/>
      <c r="TLQ99" s="343"/>
      <c r="TLR99" s="343"/>
      <c r="TLS99" s="343"/>
      <c r="TLT99" s="343"/>
      <c r="TLU99" s="343"/>
      <c r="TLV99" s="343"/>
      <c r="TLW99" s="343"/>
      <c r="TLX99" s="343"/>
      <c r="TLY99" s="343"/>
      <c r="TLZ99" s="343"/>
      <c r="TMA99" s="343"/>
      <c r="TMB99" s="343"/>
      <c r="TMC99" s="343"/>
      <c r="TMD99" s="343"/>
      <c r="TME99" s="343"/>
      <c r="TMF99" s="343"/>
      <c r="TMG99" s="343"/>
      <c r="TMH99" s="343"/>
      <c r="TMI99" s="343"/>
      <c r="TMJ99" s="343"/>
      <c r="TMK99" s="343"/>
      <c r="TML99" s="343"/>
      <c r="TMM99" s="343"/>
      <c r="TMN99" s="343"/>
      <c r="TMO99" s="343"/>
      <c r="TMP99" s="343"/>
      <c r="TMQ99" s="343"/>
      <c r="TMR99" s="343"/>
      <c r="TMS99" s="343"/>
      <c r="TMT99" s="343"/>
      <c r="TMU99" s="343"/>
      <c r="TMV99" s="343"/>
      <c r="TMW99" s="343"/>
      <c r="TMX99" s="343"/>
      <c r="TMY99" s="343"/>
      <c r="TMZ99" s="343"/>
      <c r="TNA99" s="343"/>
      <c r="TNB99" s="343"/>
      <c r="TNC99" s="343"/>
      <c r="TND99" s="343"/>
      <c r="TNE99" s="343"/>
      <c r="TNF99" s="343"/>
      <c r="TNG99" s="343"/>
      <c r="TNH99" s="343"/>
      <c r="TNI99" s="343"/>
      <c r="TNJ99" s="343"/>
      <c r="TNK99" s="343"/>
      <c r="TNL99" s="343"/>
      <c r="TNM99" s="343"/>
      <c r="TNN99" s="343"/>
      <c r="TNO99" s="343"/>
      <c r="TNP99" s="343"/>
      <c r="TNQ99" s="343"/>
      <c r="TNR99" s="343"/>
      <c r="TNS99" s="343"/>
      <c r="TNT99" s="343"/>
      <c r="TNU99" s="343"/>
      <c r="TNV99" s="343"/>
      <c r="TNW99" s="343"/>
      <c r="TNX99" s="343"/>
      <c r="TNY99" s="343"/>
      <c r="TNZ99" s="343"/>
      <c r="TOA99" s="343"/>
      <c r="TOB99" s="343"/>
      <c r="TOC99" s="343"/>
      <c r="TOD99" s="343"/>
      <c r="TOE99" s="343"/>
      <c r="TOF99" s="343"/>
      <c r="TOG99" s="343"/>
      <c r="TOH99" s="343"/>
      <c r="TOI99" s="343"/>
      <c r="TOJ99" s="343"/>
      <c r="TOK99" s="343"/>
      <c r="TOL99" s="343"/>
      <c r="TOM99" s="343"/>
      <c r="TON99" s="343"/>
      <c r="TOO99" s="343"/>
      <c r="TOP99" s="343"/>
      <c r="TOQ99" s="343"/>
      <c r="TOR99" s="343"/>
      <c r="TOS99" s="343"/>
      <c r="TOT99" s="343"/>
      <c r="TOU99" s="343"/>
      <c r="TOV99" s="343"/>
      <c r="TOW99" s="343"/>
      <c r="TOX99" s="343"/>
      <c r="TOY99" s="343"/>
      <c r="TOZ99" s="343"/>
      <c r="TPA99" s="343"/>
      <c r="TPB99" s="343"/>
      <c r="TPC99" s="343"/>
      <c r="TPD99" s="343"/>
      <c r="TPE99" s="343"/>
      <c r="TPF99" s="343"/>
      <c r="TPG99" s="343"/>
      <c r="TPH99" s="343"/>
      <c r="TPI99" s="343"/>
      <c r="TPJ99" s="343"/>
      <c r="TPK99" s="343"/>
      <c r="TPL99" s="343"/>
      <c r="TPM99" s="343"/>
      <c r="TPN99" s="343"/>
      <c r="TPO99" s="343"/>
      <c r="TPP99" s="343"/>
      <c r="TPQ99" s="343"/>
      <c r="TPR99" s="343"/>
      <c r="TPS99" s="343"/>
      <c r="TPT99" s="343"/>
      <c r="TPU99" s="343"/>
      <c r="TPV99" s="343"/>
      <c r="TPW99" s="343"/>
      <c r="TPX99" s="343"/>
      <c r="TPY99" s="343"/>
      <c r="TPZ99" s="343"/>
      <c r="TQA99" s="343"/>
      <c r="TQB99" s="343"/>
      <c r="TQC99" s="343"/>
      <c r="TQD99" s="343"/>
      <c r="TQE99" s="343"/>
      <c r="TQF99" s="343"/>
      <c r="TQG99" s="343"/>
      <c r="TQH99" s="343"/>
      <c r="TQI99" s="343"/>
      <c r="TQJ99" s="343"/>
      <c r="TQK99" s="343"/>
      <c r="TQL99" s="343"/>
      <c r="TQM99" s="343"/>
      <c r="TQN99" s="343"/>
      <c r="TQO99" s="343"/>
      <c r="TQP99" s="343"/>
      <c r="TQQ99" s="343"/>
      <c r="TQR99" s="343"/>
      <c r="TQS99" s="343"/>
      <c r="TQT99" s="343"/>
      <c r="TQU99" s="343"/>
      <c r="TQV99" s="343"/>
      <c r="TQW99" s="343"/>
      <c r="TQX99" s="343"/>
      <c r="TQY99" s="343"/>
      <c r="TQZ99" s="343"/>
      <c r="TRA99" s="343"/>
      <c r="TRB99" s="343"/>
      <c r="TRC99" s="343"/>
      <c r="TRD99" s="343"/>
      <c r="TRE99" s="343"/>
      <c r="TRF99" s="343"/>
      <c r="TRG99" s="343"/>
      <c r="TRH99" s="343"/>
      <c r="TRI99" s="343"/>
      <c r="TRJ99" s="343"/>
      <c r="TRK99" s="343"/>
      <c r="TRL99" s="343"/>
      <c r="TRM99" s="343"/>
      <c r="TRN99" s="343"/>
      <c r="TRO99" s="343"/>
      <c r="TRP99" s="343"/>
      <c r="TRQ99" s="343"/>
      <c r="TRR99" s="343"/>
      <c r="TRS99" s="343"/>
      <c r="TRT99" s="343"/>
      <c r="TRU99" s="343"/>
      <c r="TRV99" s="343"/>
      <c r="TRW99" s="343"/>
      <c r="TRX99" s="343"/>
      <c r="TRY99" s="343"/>
      <c r="TRZ99" s="343"/>
      <c r="TSA99" s="343"/>
      <c r="TSB99" s="343"/>
      <c r="TSC99" s="343"/>
      <c r="TSD99" s="343"/>
      <c r="TSE99" s="343"/>
      <c r="TSF99" s="343"/>
      <c r="TSG99" s="343"/>
      <c r="TSH99" s="343"/>
      <c r="TSI99" s="343"/>
      <c r="TSJ99" s="343"/>
      <c r="TSK99" s="343"/>
      <c r="TSL99" s="343"/>
      <c r="TSM99" s="343"/>
      <c r="TSN99" s="343"/>
      <c r="TSO99" s="343"/>
      <c r="TSP99" s="343"/>
      <c r="TSQ99" s="343"/>
      <c r="TSR99" s="343"/>
      <c r="TSS99" s="343"/>
      <c r="TST99" s="343"/>
      <c r="TSU99" s="343"/>
      <c r="TSV99" s="343"/>
      <c r="TSW99" s="343"/>
      <c r="TSX99" s="343"/>
      <c r="TSY99" s="343"/>
      <c r="TSZ99" s="343"/>
      <c r="TTA99" s="343"/>
      <c r="TTB99" s="343"/>
      <c r="TTC99" s="343"/>
      <c r="TTD99" s="343"/>
      <c r="TTE99" s="343"/>
      <c r="TTF99" s="343"/>
      <c r="TTG99" s="343"/>
      <c r="TTH99" s="343"/>
      <c r="TTI99" s="343"/>
      <c r="TTJ99" s="343"/>
      <c r="TTK99" s="343"/>
      <c r="TTL99" s="343"/>
      <c r="TTM99" s="343"/>
      <c r="TTN99" s="343"/>
      <c r="TTO99" s="343"/>
      <c r="TTP99" s="343"/>
      <c r="TTQ99" s="343"/>
      <c r="TTR99" s="343"/>
      <c r="TTS99" s="343"/>
      <c r="TTT99" s="343"/>
      <c r="TTU99" s="343"/>
      <c r="TTV99" s="343"/>
      <c r="TTW99" s="343"/>
      <c r="TTX99" s="343"/>
      <c r="TTY99" s="343"/>
      <c r="TTZ99" s="343"/>
      <c r="TUA99" s="343"/>
      <c r="TUB99" s="343"/>
      <c r="TUC99" s="343"/>
      <c r="TUD99" s="343"/>
      <c r="TUE99" s="343"/>
      <c r="TUF99" s="343"/>
      <c r="TUG99" s="343"/>
      <c r="TUH99" s="343"/>
      <c r="TUI99" s="343"/>
      <c r="TUJ99" s="343"/>
      <c r="TUK99" s="343"/>
      <c r="TUL99" s="343"/>
      <c r="TUM99" s="343"/>
      <c r="TUN99" s="343"/>
      <c r="TUO99" s="343"/>
      <c r="TUP99" s="343"/>
      <c r="TUQ99" s="343"/>
      <c r="TUR99" s="343"/>
      <c r="TUS99" s="343"/>
      <c r="TUT99" s="343"/>
      <c r="TUU99" s="343"/>
      <c r="TUV99" s="343"/>
      <c r="TUW99" s="343"/>
      <c r="TUX99" s="343"/>
      <c r="TUY99" s="343"/>
      <c r="TUZ99" s="343"/>
      <c r="TVA99" s="343"/>
      <c r="TVB99" s="343"/>
      <c r="TVC99" s="343"/>
      <c r="TVD99" s="343"/>
      <c r="TVE99" s="343"/>
      <c r="TVF99" s="343"/>
      <c r="TVG99" s="343"/>
      <c r="TVH99" s="343"/>
      <c r="TVI99" s="343"/>
      <c r="TVJ99" s="343"/>
      <c r="TVK99" s="343"/>
      <c r="TVL99" s="343"/>
      <c r="TVM99" s="343"/>
      <c r="TVN99" s="343"/>
      <c r="TVO99" s="343"/>
      <c r="TVP99" s="343"/>
      <c r="TVQ99" s="343"/>
      <c r="TVR99" s="343"/>
      <c r="TVS99" s="343"/>
      <c r="TVT99" s="343"/>
      <c r="TVU99" s="343"/>
      <c r="TVV99" s="343"/>
      <c r="TVW99" s="343"/>
      <c r="TVX99" s="343"/>
      <c r="TVY99" s="343"/>
      <c r="TVZ99" s="343"/>
      <c r="TWA99" s="343"/>
      <c r="TWB99" s="343"/>
      <c r="TWC99" s="343"/>
      <c r="TWD99" s="343"/>
      <c r="TWE99" s="343"/>
      <c r="TWF99" s="343"/>
      <c r="TWG99" s="343"/>
      <c r="TWH99" s="343"/>
      <c r="TWI99" s="343"/>
      <c r="TWJ99" s="343"/>
      <c r="TWK99" s="343"/>
      <c r="TWL99" s="343"/>
      <c r="TWM99" s="343"/>
      <c r="TWN99" s="343"/>
      <c r="TWO99" s="343"/>
      <c r="TWP99" s="343"/>
      <c r="TWQ99" s="343"/>
      <c r="TWR99" s="343"/>
      <c r="TWS99" s="343"/>
      <c r="TWT99" s="343"/>
      <c r="TWU99" s="343"/>
      <c r="TWV99" s="343"/>
      <c r="TWW99" s="343"/>
      <c r="TWX99" s="343"/>
      <c r="TWY99" s="343"/>
      <c r="TWZ99" s="343"/>
      <c r="TXA99" s="343"/>
      <c r="TXB99" s="343"/>
      <c r="TXC99" s="343"/>
      <c r="TXD99" s="343"/>
      <c r="TXE99" s="343"/>
      <c r="TXF99" s="343"/>
      <c r="TXG99" s="343"/>
      <c r="TXH99" s="343"/>
      <c r="TXI99" s="343"/>
      <c r="TXJ99" s="343"/>
      <c r="TXK99" s="343"/>
      <c r="TXL99" s="343"/>
      <c r="TXM99" s="343"/>
      <c r="TXN99" s="343"/>
      <c r="TXO99" s="343"/>
      <c r="TXP99" s="343"/>
      <c r="TXQ99" s="343"/>
      <c r="TXR99" s="343"/>
      <c r="TXS99" s="343"/>
      <c r="TXT99" s="343"/>
      <c r="TXU99" s="343"/>
      <c r="TXV99" s="343"/>
      <c r="TXW99" s="343"/>
      <c r="TXX99" s="343"/>
      <c r="TXY99" s="343"/>
      <c r="TXZ99" s="343"/>
      <c r="TYA99" s="343"/>
      <c r="TYB99" s="343"/>
      <c r="TYC99" s="343"/>
      <c r="TYD99" s="343"/>
      <c r="TYE99" s="343"/>
      <c r="TYF99" s="343"/>
      <c r="TYG99" s="343"/>
      <c r="TYH99" s="343"/>
      <c r="TYI99" s="343"/>
      <c r="TYJ99" s="343"/>
      <c r="TYK99" s="343"/>
      <c r="TYL99" s="343"/>
      <c r="TYM99" s="343"/>
      <c r="TYN99" s="343"/>
      <c r="TYO99" s="343"/>
      <c r="TYP99" s="343"/>
      <c r="TYQ99" s="343"/>
      <c r="TYR99" s="343"/>
      <c r="TYS99" s="343"/>
      <c r="TYT99" s="343"/>
      <c r="TYU99" s="343"/>
      <c r="TYV99" s="343"/>
      <c r="TYW99" s="343"/>
      <c r="TYX99" s="343"/>
      <c r="TYY99" s="343"/>
      <c r="TYZ99" s="343"/>
      <c r="TZA99" s="343"/>
      <c r="TZB99" s="343"/>
      <c r="TZC99" s="343"/>
      <c r="TZD99" s="343"/>
      <c r="TZE99" s="343"/>
      <c r="TZF99" s="343"/>
      <c r="TZG99" s="343"/>
      <c r="TZH99" s="343"/>
      <c r="TZI99" s="343"/>
      <c r="TZJ99" s="343"/>
      <c r="TZK99" s="343"/>
      <c r="TZL99" s="343"/>
      <c r="TZM99" s="343"/>
      <c r="TZN99" s="343"/>
      <c r="TZO99" s="343"/>
      <c r="TZP99" s="343"/>
      <c r="TZQ99" s="343"/>
      <c r="TZR99" s="343"/>
      <c r="TZS99" s="343"/>
      <c r="TZT99" s="343"/>
      <c r="TZU99" s="343"/>
      <c r="TZV99" s="343"/>
      <c r="TZW99" s="343"/>
      <c r="TZX99" s="343"/>
      <c r="TZY99" s="343"/>
      <c r="TZZ99" s="343"/>
      <c r="UAA99" s="343"/>
      <c r="UAB99" s="343"/>
      <c r="UAC99" s="343"/>
      <c r="UAD99" s="343"/>
      <c r="UAE99" s="343"/>
      <c r="UAF99" s="343"/>
      <c r="UAG99" s="343"/>
      <c r="UAH99" s="343"/>
      <c r="UAI99" s="343"/>
      <c r="UAJ99" s="343"/>
      <c r="UAK99" s="343"/>
      <c r="UAL99" s="343"/>
      <c r="UAM99" s="343"/>
      <c r="UAN99" s="343"/>
      <c r="UAO99" s="343"/>
      <c r="UAP99" s="343"/>
      <c r="UAQ99" s="343"/>
      <c r="UAR99" s="343"/>
      <c r="UAS99" s="343"/>
      <c r="UAT99" s="343"/>
      <c r="UAU99" s="343"/>
      <c r="UAV99" s="343"/>
      <c r="UAW99" s="343"/>
      <c r="UAX99" s="343"/>
      <c r="UAY99" s="343"/>
      <c r="UAZ99" s="343"/>
      <c r="UBA99" s="343"/>
      <c r="UBB99" s="343"/>
      <c r="UBC99" s="343"/>
      <c r="UBD99" s="343"/>
      <c r="UBE99" s="343"/>
      <c r="UBF99" s="343"/>
      <c r="UBG99" s="343"/>
      <c r="UBH99" s="343"/>
      <c r="UBI99" s="343"/>
      <c r="UBJ99" s="343"/>
      <c r="UBK99" s="343"/>
      <c r="UBL99" s="343"/>
      <c r="UBM99" s="343"/>
      <c r="UBN99" s="343"/>
      <c r="UBO99" s="343"/>
      <c r="UBP99" s="343"/>
      <c r="UBQ99" s="343"/>
      <c r="UBR99" s="343"/>
      <c r="UBS99" s="343"/>
      <c r="UBT99" s="343"/>
      <c r="UBU99" s="343"/>
      <c r="UBV99" s="343"/>
      <c r="UBW99" s="343"/>
      <c r="UBX99" s="343"/>
      <c r="UBY99" s="343"/>
      <c r="UBZ99" s="343"/>
      <c r="UCA99" s="343"/>
      <c r="UCB99" s="343"/>
      <c r="UCC99" s="343"/>
      <c r="UCD99" s="343"/>
      <c r="UCE99" s="343"/>
      <c r="UCF99" s="343"/>
      <c r="UCG99" s="343"/>
      <c r="UCH99" s="343"/>
      <c r="UCI99" s="343"/>
      <c r="UCJ99" s="343"/>
      <c r="UCK99" s="343"/>
      <c r="UCL99" s="343"/>
      <c r="UCM99" s="343"/>
      <c r="UCN99" s="343"/>
      <c r="UCO99" s="343"/>
      <c r="UCP99" s="343"/>
      <c r="UCQ99" s="343"/>
      <c r="UCR99" s="343"/>
      <c r="UCS99" s="343"/>
      <c r="UCT99" s="343"/>
      <c r="UCU99" s="343"/>
      <c r="UCV99" s="343"/>
      <c r="UCW99" s="343"/>
      <c r="UCX99" s="343"/>
      <c r="UCY99" s="343"/>
      <c r="UCZ99" s="343"/>
      <c r="UDA99" s="343"/>
      <c r="UDB99" s="343"/>
      <c r="UDC99" s="343"/>
      <c r="UDD99" s="343"/>
      <c r="UDE99" s="343"/>
      <c r="UDF99" s="343"/>
      <c r="UDG99" s="343"/>
      <c r="UDH99" s="343"/>
      <c r="UDI99" s="343"/>
      <c r="UDJ99" s="343"/>
      <c r="UDK99" s="343"/>
      <c r="UDL99" s="343"/>
      <c r="UDM99" s="343"/>
      <c r="UDN99" s="343"/>
      <c r="UDO99" s="343"/>
      <c r="UDP99" s="343"/>
      <c r="UDQ99" s="343"/>
      <c r="UDR99" s="343"/>
      <c r="UDS99" s="343"/>
      <c r="UDT99" s="343"/>
      <c r="UDU99" s="343"/>
      <c r="UDV99" s="343"/>
      <c r="UDW99" s="343"/>
      <c r="UDX99" s="343"/>
      <c r="UDY99" s="343"/>
      <c r="UDZ99" s="343"/>
      <c r="UEA99" s="343"/>
      <c r="UEB99" s="343"/>
      <c r="UEC99" s="343"/>
      <c r="UED99" s="343"/>
      <c r="UEE99" s="343"/>
      <c r="UEF99" s="343"/>
      <c r="UEG99" s="343"/>
      <c r="UEH99" s="343"/>
      <c r="UEI99" s="343"/>
      <c r="UEJ99" s="343"/>
      <c r="UEK99" s="343"/>
      <c r="UEL99" s="343"/>
      <c r="UEM99" s="343"/>
      <c r="UEN99" s="343"/>
      <c r="UEO99" s="343"/>
      <c r="UEP99" s="343"/>
      <c r="UEQ99" s="343"/>
      <c r="UER99" s="343"/>
      <c r="UES99" s="343"/>
      <c r="UET99" s="343"/>
      <c r="UEU99" s="343"/>
      <c r="UEV99" s="343"/>
      <c r="UEW99" s="343"/>
      <c r="UEX99" s="343"/>
      <c r="UEY99" s="343"/>
      <c r="UEZ99" s="343"/>
      <c r="UFA99" s="343"/>
      <c r="UFB99" s="343"/>
      <c r="UFC99" s="343"/>
      <c r="UFD99" s="343"/>
      <c r="UFE99" s="343"/>
      <c r="UFF99" s="343"/>
      <c r="UFG99" s="343"/>
      <c r="UFH99" s="343"/>
      <c r="UFI99" s="343"/>
      <c r="UFJ99" s="343"/>
      <c r="UFK99" s="343"/>
      <c r="UFL99" s="343"/>
      <c r="UFM99" s="343"/>
      <c r="UFN99" s="343"/>
      <c r="UFO99" s="343"/>
      <c r="UFP99" s="343"/>
      <c r="UFQ99" s="343"/>
      <c r="UFR99" s="343"/>
      <c r="UFS99" s="343"/>
      <c r="UFT99" s="343"/>
      <c r="UFU99" s="343"/>
      <c r="UFV99" s="343"/>
      <c r="UFW99" s="343"/>
      <c r="UFX99" s="343"/>
      <c r="UFY99" s="343"/>
      <c r="UFZ99" s="343"/>
      <c r="UGA99" s="343"/>
      <c r="UGB99" s="343"/>
      <c r="UGC99" s="343"/>
      <c r="UGD99" s="343"/>
      <c r="UGE99" s="343"/>
      <c r="UGF99" s="343"/>
      <c r="UGG99" s="343"/>
      <c r="UGH99" s="343"/>
      <c r="UGI99" s="343"/>
      <c r="UGJ99" s="343"/>
      <c r="UGK99" s="343"/>
      <c r="UGL99" s="343"/>
      <c r="UGM99" s="343"/>
      <c r="UGN99" s="343"/>
      <c r="UGO99" s="343"/>
      <c r="UGP99" s="343"/>
      <c r="UGQ99" s="343"/>
      <c r="UGR99" s="343"/>
      <c r="UGS99" s="343"/>
      <c r="UGT99" s="343"/>
      <c r="UGU99" s="343"/>
      <c r="UGV99" s="343"/>
      <c r="UGW99" s="343"/>
      <c r="UGX99" s="343"/>
      <c r="UGY99" s="343"/>
      <c r="UGZ99" s="343"/>
      <c r="UHA99" s="343"/>
      <c r="UHB99" s="343"/>
      <c r="UHC99" s="343"/>
      <c r="UHD99" s="343"/>
      <c r="UHE99" s="343"/>
      <c r="UHF99" s="343"/>
      <c r="UHG99" s="343"/>
      <c r="UHH99" s="343"/>
      <c r="UHI99" s="343"/>
      <c r="UHJ99" s="343"/>
      <c r="UHK99" s="343"/>
      <c r="UHL99" s="343"/>
      <c r="UHM99" s="343"/>
      <c r="UHN99" s="343"/>
      <c r="UHO99" s="343"/>
      <c r="UHP99" s="343"/>
      <c r="UHQ99" s="343"/>
      <c r="UHR99" s="343"/>
      <c r="UHS99" s="343"/>
      <c r="UHT99" s="343"/>
      <c r="UHU99" s="343"/>
      <c r="UHV99" s="343"/>
      <c r="UHW99" s="343"/>
      <c r="UHX99" s="343"/>
      <c r="UHY99" s="343"/>
      <c r="UHZ99" s="343"/>
      <c r="UIA99" s="343"/>
      <c r="UIB99" s="343"/>
      <c r="UIC99" s="343"/>
      <c r="UID99" s="343"/>
      <c r="UIE99" s="343"/>
      <c r="UIF99" s="343"/>
      <c r="UIG99" s="343"/>
      <c r="UIH99" s="343"/>
      <c r="UII99" s="343"/>
      <c r="UIJ99" s="343"/>
      <c r="UIK99" s="343"/>
      <c r="UIL99" s="343"/>
      <c r="UIM99" s="343"/>
      <c r="UIN99" s="343"/>
      <c r="UIO99" s="343"/>
      <c r="UIP99" s="343"/>
      <c r="UIQ99" s="343"/>
      <c r="UIR99" s="343"/>
      <c r="UIS99" s="343"/>
      <c r="UIT99" s="343"/>
      <c r="UIU99" s="343"/>
      <c r="UIV99" s="343"/>
      <c r="UIW99" s="343"/>
      <c r="UIX99" s="343"/>
      <c r="UIY99" s="343"/>
      <c r="UIZ99" s="343"/>
      <c r="UJA99" s="343"/>
      <c r="UJB99" s="343"/>
      <c r="UJC99" s="343"/>
      <c r="UJD99" s="343"/>
      <c r="UJE99" s="343"/>
      <c r="UJF99" s="343"/>
      <c r="UJG99" s="343"/>
      <c r="UJH99" s="343"/>
      <c r="UJI99" s="343"/>
      <c r="UJJ99" s="343"/>
      <c r="UJK99" s="343"/>
      <c r="UJL99" s="343"/>
      <c r="UJM99" s="343"/>
      <c r="UJN99" s="343"/>
      <c r="UJO99" s="343"/>
      <c r="UJP99" s="343"/>
      <c r="UJQ99" s="343"/>
      <c r="UJR99" s="343"/>
      <c r="UJS99" s="343"/>
      <c r="UJT99" s="343"/>
      <c r="UJU99" s="343"/>
      <c r="UJV99" s="343"/>
      <c r="UJW99" s="343"/>
      <c r="UJX99" s="343"/>
      <c r="UJY99" s="343"/>
      <c r="UJZ99" s="343"/>
      <c r="UKA99" s="343"/>
      <c r="UKB99" s="343"/>
      <c r="UKC99" s="343"/>
      <c r="UKD99" s="343"/>
      <c r="UKE99" s="343"/>
      <c r="UKF99" s="343"/>
      <c r="UKG99" s="343"/>
      <c r="UKH99" s="343"/>
      <c r="UKI99" s="343"/>
      <c r="UKJ99" s="343"/>
      <c r="UKK99" s="343"/>
      <c r="UKL99" s="343"/>
      <c r="UKM99" s="343"/>
      <c r="UKN99" s="343"/>
      <c r="UKO99" s="343"/>
      <c r="UKP99" s="343"/>
      <c r="UKQ99" s="343"/>
      <c r="UKR99" s="343"/>
      <c r="UKS99" s="343"/>
      <c r="UKT99" s="343"/>
      <c r="UKU99" s="343"/>
      <c r="UKV99" s="343"/>
      <c r="UKW99" s="343"/>
      <c r="UKX99" s="343"/>
      <c r="UKY99" s="343"/>
      <c r="UKZ99" s="343"/>
      <c r="ULA99" s="343"/>
      <c r="ULB99" s="343"/>
      <c r="ULC99" s="343"/>
      <c r="ULD99" s="343"/>
      <c r="ULE99" s="343"/>
      <c r="ULF99" s="343"/>
      <c r="ULG99" s="343"/>
      <c r="ULH99" s="343"/>
      <c r="ULI99" s="343"/>
      <c r="ULJ99" s="343"/>
      <c r="ULK99" s="343"/>
      <c r="ULL99" s="343"/>
      <c r="ULM99" s="343"/>
      <c r="ULN99" s="343"/>
      <c r="ULO99" s="343"/>
      <c r="ULP99" s="343"/>
      <c r="ULQ99" s="343"/>
      <c r="ULR99" s="343"/>
      <c r="ULS99" s="343"/>
      <c r="ULT99" s="343"/>
      <c r="ULU99" s="343"/>
      <c r="ULV99" s="343"/>
      <c r="ULW99" s="343"/>
      <c r="ULX99" s="343"/>
      <c r="ULY99" s="343"/>
      <c r="ULZ99" s="343"/>
      <c r="UMA99" s="343"/>
      <c r="UMB99" s="343"/>
      <c r="UMC99" s="343"/>
      <c r="UMD99" s="343"/>
      <c r="UME99" s="343"/>
      <c r="UMF99" s="343"/>
      <c r="UMG99" s="343"/>
      <c r="UMH99" s="343"/>
      <c r="UMI99" s="343"/>
      <c r="UMJ99" s="343"/>
      <c r="UMK99" s="343"/>
      <c r="UML99" s="343"/>
      <c r="UMM99" s="343"/>
      <c r="UMN99" s="343"/>
      <c r="UMO99" s="343"/>
      <c r="UMP99" s="343"/>
      <c r="UMQ99" s="343"/>
      <c r="UMR99" s="343"/>
      <c r="UMS99" s="343"/>
      <c r="UMT99" s="343"/>
      <c r="UMU99" s="343"/>
      <c r="UMV99" s="343"/>
      <c r="UMW99" s="343"/>
      <c r="UMX99" s="343"/>
      <c r="UMY99" s="343"/>
      <c r="UMZ99" s="343"/>
      <c r="UNA99" s="343"/>
      <c r="UNB99" s="343"/>
      <c r="UNC99" s="343"/>
      <c r="UND99" s="343"/>
      <c r="UNE99" s="343"/>
      <c r="UNF99" s="343"/>
      <c r="UNG99" s="343"/>
      <c r="UNH99" s="343"/>
      <c r="UNI99" s="343"/>
      <c r="UNJ99" s="343"/>
      <c r="UNK99" s="343"/>
      <c r="UNL99" s="343"/>
      <c r="UNM99" s="343"/>
      <c r="UNN99" s="343"/>
      <c r="UNO99" s="343"/>
      <c r="UNP99" s="343"/>
      <c r="UNQ99" s="343"/>
      <c r="UNR99" s="343"/>
      <c r="UNS99" s="343"/>
      <c r="UNT99" s="343"/>
      <c r="UNU99" s="343"/>
      <c r="UNV99" s="343"/>
      <c r="UNW99" s="343"/>
      <c r="UNX99" s="343"/>
      <c r="UNY99" s="343"/>
      <c r="UNZ99" s="343"/>
      <c r="UOA99" s="343"/>
      <c r="UOB99" s="343"/>
      <c r="UOC99" s="343"/>
      <c r="UOD99" s="343"/>
      <c r="UOE99" s="343"/>
      <c r="UOF99" s="343"/>
      <c r="UOG99" s="343"/>
      <c r="UOH99" s="343"/>
      <c r="UOI99" s="343"/>
      <c r="UOJ99" s="343"/>
      <c r="UOK99" s="343"/>
      <c r="UOL99" s="343"/>
      <c r="UOM99" s="343"/>
      <c r="UON99" s="343"/>
      <c r="UOO99" s="343"/>
      <c r="UOP99" s="343"/>
      <c r="UOQ99" s="343"/>
      <c r="UOR99" s="343"/>
      <c r="UOS99" s="343"/>
      <c r="UOT99" s="343"/>
      <c r="UOU99" s="343"/>
      <c r="UOV99" s="343"/>
      <c r="UOW99" s="343"/>
      <c r="UOX99" s="343"/>
      <c r="UOY99" s="343"/>
      <c r="UOZ99" s="343"/>
      <c r="UPA99" s="343"/>
      <c r="UPB99" s="343"/>
      <c r="UPC99" s="343"/>
      <c r="UPD99" s="343"/>
      <c r="UPE99" s="343"/>
      <c r="UPF99" s="343"/>
      <c r="UPG99" s="343"/>
      <c r="UPH99" s="343"/>
      <c r="UPI99" s="343"/>
      <c r="UPJ99" s="343"/>
      <c r="UPK99" s="343"/>
      <c r="UPL99" s="343"/>
      <c r="UPM99" s="343"/>
      <c r="UPN99" s="343"/>
      <c r="UPO99" s="343"/>
      <c r="UPP99" s="343"/>
      <c r="UPQ99" s="343"/>
      <c r="UPR99" s="343"/>
      <c r="UPS99" s="343"/>
      <c r="UPT99" s="343"/>
      <c r="UPU99" s="343"/>
      <c r="UPV99" s="343"/>
      <c r="UPW99" s="343"/>
      <c r="UPX99" s="343"/>
      <c r="UPY99" s="343"/>
      <c r="UPZ99" s="343"/>
      <c r="UQA99" s="343"/>
      <c r="UQB99" s="343"/>
      <c r="UQC99" s="343"/>
      <c r="UQD99" s="343"/>
      <c r="UQE99" s="343"/>
      <c r="UQF99" s="343"/>
      <c r="UQG99" s="343"/>
      <c r="UQH99" s="343"/>
      <c r="UQI99" s="343"/>
      <c r="UQJ99" s="343"/>
      <c r="UQK99" s="343"/>
      <c r="UQL99" s="343"/>
      <c r="UQM99" s="343"/>
      <c r="UQN99" s="343"/>
      <c r="UQO99" s="343"/>
      <c r="UQP99" s="343"/>
      <c r="UQQ99" s="343"/>
      <c r="UQR99" s="343"/>
      <c r="UQS99" s="343"/>
      <c r="UQT99" s="343"/>
      <c r="UQU99" s="343"/>
      <c r="UQV99" s="343"/>
      <c r="UQW99" s="343"/>
      <c r="UQX99" s="343"/>
      <c r="UQY99" s="343"/>
      <c r="UQZ99" s="343"/>
      <c r="URA99" s="343"/>
      <c r="URB99" s="343"/>
      <c r="URC99" s="343"/>
      <c r="URD99" s="343"/>
      <c r="URE99" s="343"/>
      <c r="URF99" s="343"/>
      <c r="URG99" s="343"/>
      <c r="URH99" s="343"/>
      <c r="URI99" s="343"/>
      <c r="URJ99" s="343"/>
      <c r="URK99" s="343"/>
      <c r="URL99" s="343"/>
      <c r="URM99" s="343"/>
      <c r="URN99" s="343"/>
      <c r="URO99" s="343"/>
      <c r="URP99" s="343"/>
      <c r="URQ99" s="343"/>
      <c r="URR99" s="343"/>
      <c r="URS99" s="343"/>
      <c r="URT99" s="343"/>
      <c r="URU99" s="343"/>
      <c r="URV99" s="343"/>
      <c r="URW99" s="343"/>
      <c r="URX99" s="343"/>
      <c r="URY99" s="343"/>
      <c r="URZ99" s="343"/>
      <c r="USA99" s="343"/>
      <c r="USB99" s="343"/>
      <c r="USC99" s="343"/>
      <c r="USD99" s="343"/>
      <c r="USE99" s="343"/>
      <c r="USF99" s="343"/>
      <c r="USG99" s="343"/>
      <c r="USH99" s="343"/>
      <c r="USI99" s="343"/>
      <c r="USJ99" s="343"/>
      <c r="USK99" s="343"/>
      <c r="USL99" s="343"/>
      <c r="USM99" s="343"/>
      <c r="USN99" s="343"/>
      <c r="USO99" s="343"/>
      <c r="USP99" s="343"/>
      <c r="USQ99" s="343"/>
      <c r="USR99" s="343"/>
      <c r="USS99" s="343"/>
      <c r="UST99" s="343"/>
      <c r="USU99" s="343"/>
      <c r="USV99" s="343"/>
      <c r="USW99" s="343"/>
      <c r="USX99" s="343"/>
      <c r="USY99" s="343"/>
      <c r="USZ99" s="343"/>
      <c r="UTA99" s="343"/>
      <c r="UTB99" s="343"/>
      <c r="UTC99" s="343"/>
      <c r="UTD99" s="343"/>
      <c r="UTE99" s="343"/>
      <c r="UTF99" s="343"/>
      <c r="UTG99" s="343"/>
      <c r="UTH99" s="343"/>
      <c r="UTI99" s="343"/>
      <c r="UTJ99" s="343"/>
      <c r="UTK99" s="343"/>
      <c r="UTL99" s="343"/>
      <c r="UTM99" s="343"/>
      <c r="UTN99" s="343"/>
      <c r="UTO99" s="343"/>
      <c r="UTP99" s="343"/>
      <c r="UTQ99" s="343"/>
      <c r="UTR99" s="343"/>
      <c r="UTS99" s="343"/>
      <c r="UTT99" s="343"/>
      <c r="UTU99" s="343"/>
      <c r="UTV99" s="343"/>
      <c r="UTW99" s="343"/>
      <c r="UTX99" s="343"/>
      <c r="UTY99" s="343"/>
      <c r="UTZ99" s="343"/>
      <c r="UUA99" s="343"/>
      <c r="UUB99" s="343"/>
      <c r="UUC99" s="343"/>
      <c r="UUD99" s="343"/>
      <c r="UUE99" s="343"/>
      <c r="UUF99" s="343"/>
      <c r="UUG99" s="343"/>
      <c r="UUH99" s="343"/>
      <c r="UUI99" s="343"/>
      <c r="UUJ99" s="343"/>
      <c r="UUK99" s="343"/>
      <c r="UUL99" s="343"/>
      <c r="UUM99" s="343"/>
      <c r="UUN99" s="343"/>
      <c r="UUO99" s="343"/>
      <c r="UUP99" s="343"/>
      <c r="UUQ99" s="343"/>
      <c r="UUR99" s="343"/>
      <c r="UUS99" s="343"/>
      <c r="UUT99" s="343"/>
      <c r="UUU99" s="343"/>
      <c r="UUV99" s="343"/>
      <c r="UUW99" s="343"/>
      <c r="UUX99" s="343"/>
      <c r="UUY99" s="343"/>
      <c r="UUZ99" s="343"/>
      <c r="UVA99" s="343"/>
      <c r="UVB99" s="343"/>
      <c r="UVC99" s="343"/>
      <c r="UVD99" s="343"/>
      <c r="UVE99" s="343"/>
      <c r="UVF99" s="343"/>
      <c r="UVG99" s="343"/>
      <c r="UVH99" s="343"/>
      <c r="UVI99" s="343"/>
      <c r="UVJ99" s="343"/>
      <c r="UVK99" s="343"/>
      <c r="UVL99" s="343"/>
      <c r="UVM99" s="343"/>
      <c r="UVN99" s="343"/>
      <c r="UVO99" s="343"/>
      <c r="UVP99" s="343"/>
      <c r="UVQ99" s="343"/>
      <c r="UVR99" s="343"/>
      <c r="UVS99" s="343"/>
      <c r="UVT99" s="343"/>
      <c r="UVU99" s="343"/>
      <c r="UVV99" s="343"/>
      <c r="UVW99" s="343"/>
      <c r="UVX99" s="343"/>
      <c r="UVY99" s="343"/>
      <c r="UVZ99" s="343"/>
      <c r="UWA99" s="343"/>
      <c r="UWB99" s="343"/>
      <c r="UWC99" s="343"/>
      <c r="UWD99" s="343"/>
      <c r="UWE99" s="343"/>
      <c r="UWF99" s="343"/>
      <c r="UWG99" s="343"/>
      <c r="UWH99" s="343"/>
      <c r="UWI99" s="343"/>
      <c r="UWJ99" s="343"/>
      <c r="UWK99" s="343"/>
      <c r="UWL99" s="343"/>
      <c r="UWM99" s="343"/>
      <c r="UWN99" s="343"/>
      <c r="UWO99" s="343"/>
      <c r="UWP99" s="343"/>
      <c r="UWQ99" s="343"/>
      <c r="UWR99" s="343"/>
      <c r="UWS99" s="343"/>
      <c r="UWT99" s="343"/>
      <c r="UWU99" s="343"/>
      <c r="UWV99" s="343"/>
      <c r="UWW99" s="343"/>
      <c r="UWX99" s="343"/>
      <c r="UWY99" s="343"/>
      <c r="UWZ99" s="343"/>
      <c r="UXA99" s="343"/>
      <c r="UXB99" s="343"/>
      <c r="UXC99" s="343"/>
      <c r="UXD99" s="343"/>
      <c r="UXE99" s="343"/>
      <c r="UXF99" s="343"/>
      <c r="UXG99" s="343"/>
      <c r="UXH99" s="343"/>
      <c r="UXI99" s="343"/>
      <c r="UXJ99" s="343"/>
      <c r="UXK99" s="343"/>
      <c r="UXL99" s="343"/>
      <c r="UXM99" s="343"/>
      <c r="UXN99" s="343"/>
      <c r="UXO99" s="343"/>
      <c r="UXP99" s="343"/>
      <c r="UXQ99" s="343"/>
      <c r="UXR99" s="343"/>
      <c r="UXS99" s="343"/>
      <c r="UXT99" s="343"/>
      <c r="UXU99" s="343"/>
      <c r="UXV99" s="343"/>
      <c r="UXW99" s="343"/>
      <c r="UXX99" s="343"/>
      <c r="UXY99" s="343"/>
      <c r="UXZ99" s="343"/>
      <c r="UYA99" s="343"/>
      <c r="UYB99" s="343"/>
      <c r="UYC99" s="343"/>
      <c r="UYD99" s="343"/>
      <c r="UYE99" s="343"/>
      <c r="UYF99" s="343"/>
      <c r="UYG99" s="343"/>
      <c r="UYH99" s="343"/>
      <c r="UYI99" s="343"/>
      <c r="UYJ99" s="343"/>
      <c r="UYK99" s="343"/>
      <c r="UYL99" s="343"/>
      <c r="UYM99" s="343"/>
      <c r="UYN99" s="343"/>
      <c r="UYO99" s="343"/>
      <c r="UYP99" s="343"/>
      <c r="UYQ99" s="343"/>
      <c r="UYR99" s="343"/>
      <c r="UYS99" s="343"/>
      <c r="UYT99" s="343"/>
      <c r="UYU99" s="343"/>
      <c r="UYV99" s="343"/>
      <c r="UYW99" s="343"/>
      <c r="UYX99" s="343"/>
      <c r="UYY99" s="343"/>
      <c r="UYZ99" s="343"/>
      <c r="UZA99" s="343"/>
      <c r="UZB99" s="343"/>
      <c r="UZC99" s="343"/>
      <c r="UZD99" s="343"/>
      <c r="UZE99" s="343"/>
      <c r="UZF99" s="343"/>
      <c r="UZG99" s="343"/>
      <c r="UZH99" s="343"/>
      <c r="UZI99" s="343"/>
      <c r="UZJ99" s="343"/>
      <c r="UZK99" s="343"/>
      <c r="UZL99" s="343"/>
      <c r="UZM99" s="343"/>
      <c r="UZN99" s="343"/>
      <c r="UZO99" s="343"/>
      <c r="UZP99" s="343"/>
      <c r="UZQ99" s="343"/>
      <c r="UZR99" s="343"/>
      <c r="UZS99" s="343"/>
      <c r="UZT99" s="343"/>
      <c r="UZU99" s="343"/>
      <c r="UZV99" s="343"/>
      <c r="UZW99" s="343"/>
      <c r="UZX99" s="343"/>
      <c r="UZY99" s="343"/>
      <c r="UZZ99" s="343"/>
      <c r="VAA99" s="343"/>
      <c r="VAB99" s="343"/>
      <c r="VAC99" s="343"/>
      <c r="VAD99" s="343"/>
      <c r="VAE99" s="343"/>
      <c r="VAF99" s="343"/>
      <c r="VAG99" s="343"/>
      <c r="VAH99" s="343"/>
      <c r="VAI99" s="343"/>
      <c r="VAJ99" s="343"/>
      <c r="VAK99" s="343"/>
      <c r="VAL99" s="343"/>
      <c r="VAM99" s="343"/>
      <c r="VAN99" s="343"/>
      <c r="VAO99" s="343"/>
      <c r="VAP99" s="343"/>
      <c r="VAQ99" s="343"/>
      <c r="VAR99" s="343"/>
      <c r="VAS99" s="343"/>
      <c r="VAT99" s="343"/>
      <c r="VAU99" s="343"/>
      <c r="VAV99" s="343"/>
      <c r="VAW99" s="343"/>
      <c r="VAX99" s="343"/>
      <c r="VAY99" s="343"/>
      <c r="VAZ99" s="343"/>
      <c r="VBA99" s="343"/>
      <c r="VBB99" s="343"/>
      <c r="VBC99" s="343"/>
      <c r="VBD99" s="343"/>
      <c r="VBE99" s="343"/>
      <c r="VBF99" s="343"/>
      <c r="VBG99" s="343"/>
      <c r="VBH99" s="343"/>
      <c r="VBI99" s="343"/>
      <c r="VBJ99" s="343"/>
      <c r="VBK99" s="343"/>
      <c r="VBL99" s="343"/>
      <c r="VBM99" s="343"/>
      <c r="VBN99" s="343"/>
      <c r="VBO99" s="343"/>
      <c r="VBP99" s="343"/>
      <c r="VBQ99" s="343"/>
      <c r="VBR99" s="343"/>
      <c r="VBS99" s="343"/>
      <c r="VBT99" s="343"/>
      <c r="VBU99" s="343"/>
      <c r="VBV99" s="343"/>
      <c r="VBW99" s="343"/>
      <c r="VBX99" s="343"/>
      <c r="VBY99" s="343"/>
      <c r="VBZ99" s="343"/>
      <c r="VCA99" s="343"/>
      <c r="VCB99" s="343"/>
      <c r="VCC99" s="343"/>
      <c r="VCD99" s="343"/>
      <c r="VCE99" s="343"/>
      <c r="VCF99" s="343"/>
      <c r="VCG99" s="343"/>
      <c r="VCH99" s="343"/>
      <c r="VCI99" s="343"/>
      <c r="VCJ99" s="343"/>
      <c r="VCK99" s="343"/>
      <c r="VCL99" s="343"/>
      <c r="VCM99" s="343"/>
      <c r="VCN99" s="343"/>
      <c r="VCO99" s="343"/>
      <c r="VCP99" s="343"/>
      <c r="VCQ99" s="343"/>
      <c r="VCR99" s="343"/>
      <c r="VCS99" s="343"/>
      <c r="VCT99" s="343"/>
      <c r="VCU99" s="343"/>
      <c r="VCV99" s="343"/>
      <c r="VCW99" s="343"/>
      <c r="VCX99" s="343"/>
      <c r="VCY99" s="343"/>
      <c r="VCZ99" s="343"/>
      <c r="VDA99" s="343"/>
      <c r="VDB99" s="343"/>
      <c r="VDC99" s="343"/>
      <c r="VDD99" s="343"/>
      <c r="VDE99" s="343"/>
      <c r="VDF99" s="343"/>
      <c r="VDG99" s="343"/>
      <c r="VDH99" s="343"/>
      <c r="VDI99" s="343"/>
      <c r="VDJ99" s="343"/>
      <c r="VDK99" s="343"/>
      <c r="VDL99" s="343"/>
      <c r="VDM99" s="343"/>
      <c r="VDN99" s="343"/>
      <c r="VDO99" s="343"/>
      <c r="VDP99" s="343"/>
      <c r="VDQ99" s="343"/>
      <c r="VDR99" s="343"/>
      <c r="VDS99" s="343"/>
      <c r="VDT99" s="343"/>
      <c r="VDU99" s="343"/>
      <c r="VDV99" s="343"/>
      <c r="VDW99" s="343"/>
      <c r="VDX99" s="343"/>
      <c r="VDY99" s="343"/>
      <c r="VDZ99" s="343"/>
      <c r="VEA99" s="343"/>
      <c r="VEB99" s="343"/>
      <c r="VEC99" s="343"/>
      <c r="VED99" s="343"/>
      <c r="VEE99" s="343"/>
      <c r="VEF99" s="343"/>
      <c r="VEG99" s="343"/>
      <c r="VEH99" s="343"/>
      <c r="VEI99" s="343"/>
      <c r="VEJ99" s="343"/>
      <c r="VEK99" s="343"/>
      <c r="VEL99" s="343"/>
      <c r="VEM99" s="343"/>
      <c r="VEN99" s="343"/>
      <c r="VEO99" s="343"/>
      <c r="VEP99" s="343"/>
      <c r="VEQ99" s="343"/>
      <c r="VER99" s="343"/>
      <c r="VES99" s="343"/>
      <c r="VET99" s="343"/>
      <c r="VEU99" s="343"/>
      <c r="VEV99" s="343"/>
      <c r="VEW99" s="343"/>
      <c r="VEX99" s="343"/>
      <c r="VEY99" s="343"/>
      <c r="VEZ99" s="343"/>
      <c r="VFA99" s="343"/>
      <c r="VFB99" s="343"/>
      <c r="VFC99" s="343"/>
      <c r="VFD99" s="343"/>
      <c r="VFE99" s="343"/>
      <c r="VFF99" s="343"/>
      <c r="VFG99" s="343"/>
      <c r="VFH99" s="343"/>
      <c r="VFI99" s="343"/>
      <c r="VFJ99" s="343"/>
      <c r="VFK99" s="343"/>
      <c r="VFL99" s="343"/>
      <c r="VFM99" s="343"/>
      <c r="VFN99" s="343"/>
      <c r="VFO99" s="343"/>
      <c r="VFP99" s="343"/>
      <c r="VFQ99" s="343"/>
      <c r="VFR99" s="343"/>
      <c r="VFS99" s="343"/>
      <c r="VFT99" s="343"/>
      <c r="VFU99" s="343"/>
      <c r="VFV99" s="343"/>
      <c r="VFW99" s="343"/>
      <c r="VFX99" s="343"/>
      <c r="VFY99" s="343"/>
      <c r="VFZ99" s="343"/>
      <c r="VGA99" s="343"/>
      <c r="VGB99" s="343"/>
      <c r="VGC99" s="343"/>
      <c r="VGD99" s="343"/>
      <c r="VGE99" s="343"/>
      <c r="VGF99" s="343"/>
      <c r="VGG99" s="343"/>
      <c r="VGH99" s="343"/>
      <c r="VGI99" s="343"/>
      <c r="VGJ99" s="343"/>
      <c r="VGK99" s="343"/>
      <c r="VGL99" s="343"/>
      <c r="VGM99" s="343"/>
      <c r="VGN99" s="343"/>
      <c r="VGO99" s="343"/>
      <c r="VGP99" s="343"/>
      <c r="VGQ99" s="343"/>
      <c r="VGR99" s="343"/>
      <c r="VGS99" s="343"/>
      <c r="VGT99" s="343"/>
      <c r="VGU99" s="343"/>
      <c r="VGV99" s="343"/>
      <c r="VGW99" s="343"/>
      <c r="VGX99" s="343"/>
      <c r="VGY99" s="343"/>
      <c r="VGZ99" s="343"/>
      <c r="VHA99" s="343"/>
      <c r="VHB99" s="343"/>
      <c r="VHC99" s="343"/>
      <c r="VHD99" s="343"/>
      <c r="VHE99" s="343"/>
      <c r="VHF99" s="343"/>
      <c r="VHG99" s="343"/>
      <c r="VHH99" s="343"/>
      <c r="VHI99" s="343"/>
      <c r="VHJ99" s="343"/>
      <c r="VHK99" s="343"/>
      <c r="VHL99" s="343"/>
      <c r="VHM99" s="343"/>
      <c r="VHN99" s="343"/>
      <c r="VHO99" s="343"/>
      <c r="VHP99" s="343"/>
      <c r="VHQ99" s="343"/>
      <c r="VHR99" s="343"/>
      <c r="VHS99" s="343"/>
      <c r="VHT99" s="343"/>
      <c r="VHU99" s="343"/>
      <c r="VHV99" s="343"/>
      <c r="VHW99" s="343"/>
      <c r="VHX99" s="343"/>
      <c r="VHY99" s="343"/>
      <c r="VHZ99" s="343"/>
      <c r="VIA99" s="343"/>
      <c r="VIB99" s="343"/>
      <c r="VIC99" s="343"/>
      <c r="VID99" s="343"/>
      <c r="VIE99" s="343"/>
      <c r="VIF99" s="343"/>
      <c r="VIG99" s="343"/>
      <c r="VIH99" s="343"/>
      <c r="VII99" s="343"/>
      <c r="VIJ99" s="343"/>
      <c r="VIK99" s="343"/>
      <c r="VIL99" s="343"/>
      <c r="VIM99" s="343"/>
      <c r="VIN99" s="343"/>
      <c r="VIO99" s="343"/>
      <c r="VIP99" s="343"/>
      <c r="VIQ99" s="343"/>
      <c r="VIR99" s="343"/>
      <c r="VIS99" s="343"/>
      <c r="VIT99" s="343"/>
      <c r="VIU99" s="343"/>
      <c r="VIV99" s="343"/>
      <c r="VIW99" s="343"/>
      <c r="VIX99" s="343"/>
      <c r="VIY99" s="343"/>
      <c r="VIZ99" s="343"/>
      <c r="VJA99" s="343"/>
      <c r="VJB99" s="343"/>
      <c r="VJC99" s="343"/>
      <c r="VJD99" s="343"/>
      <c r="VJE99" s="343"/>
      <c r="VJF99" s="343"/>
      <c r="VJG99" s="343"/>
      <c r="VJH99" s="343"/>
      <c r="VJI99" s="343"/>
      <c r="VJJ99" s="343"/>
      <c r="VJK99" s="343"/>
      <c r="VJL99" s="343"/>
      <c r="VJM99" s="343"/>
      <c r="VJN99" s="343"/>
      <c r="VJO99" s="343"/>
      <c r="VJP99" s="343"/>
      <c r="VJQ99" s="343"/>
      <c r="VJR99" s="343"/>
      <c r="VJS99" s="343"/>
      <c r="VJT99" s="343"/>
      <c r="VJU99" s="343"/>
      <c r="VJV99" s="343"/>
      <c r="VJW99" s="343"/>
      <c r="VJX99" s="343"/>
      <c r="VJY99" s="343"/>
      <c r="VJZ99" s="343"/>
      <c r="VKA99" s="343"/>
      <c r="VKB99" s="343"/>
      <c r="VKC99" s="343"/>
      <c r="VKD99" s="343"/>
      <c r="VKE99" s="343"/>
      <c r="VKF99" s="343"/>
      <c r="VKG99" s="343"/>
      <c r="VKH99" s="343"/>
      <c r="VKI99" s="343"/>
      <c r="VKJ99" s="343"/>
      <c r="VKK99" s="343"/>
      <c r="VKL99" s="343"/>
      <c r="VKM99" s="343"/>
      <c r="VKN99" s="343"/>
      <c r="VKO99" s="343"/>
      <c r="VKP99" s="343"/>
      <c r="VKQ99" s="343"/>
      <c r="VKR99" s="343"/>
      <c r="VKS99" s="343"/>
      <c r="VKT99" s="343"/>
      <c r="VKU99" s="343"/>
      <c r="VKV99" s="343"/>
      <c r="VKW99" s="343"/>
      <c r="VKX99" s="343"/>
      <c r="VKY99" s="343"/>
      <c r="VKZ99" s="343"/>
      <c r="VLA99" s="343"/>
      <c r="VLB99" s="343"/>
      <c r="VLC99" s="343"/>
      <c r="VLD99" s="343"/>
      <c r="VLE99" s="343"/>
      <c r="VLF99" s="343"/>
      <c r="VLG99" s="343"/>
      <c r="VLH99" s="343"/>
      <c r="VLI99" s="343"/>
      <c r="VLJ99" s="343"/>
      <c r="VLK99" s="343"/>
      <c r="VLL99" s="343"/>
      <c r="VLM99" s="343"/>
      <c r="VLN99" s="343"/>
      <c r="VLO99" s="343"/>
      <c r="VLP99" s="343"/>
      <c r="VLQ99" s="343"/>
      <c r="VLR99" s="343"/>
      <c r="VLS99" s="343"/>
      <c r="VLT99" s="343"/>
      <c r="VLU99" s="343"/>
      <c r="VLV99" s="343"/>
      <c r="VLW99" s="343"/>
      <c r="VLX99" s="343"/>
      <c r="VLY99" s="343"/>
      <c r="VLZ99" s="343"/>
      <c r="VMA99" s="343"/>
      <c r="VMB99" s="343"/>
      <c r="VMC99" s="343"/>
      <c r="VMD99" s="343"/>
      <c r="VME99" s="343"/>
      <c r="VMF99" s="343"/>
      <c r="VMG99" s="343"/>
      <c r="VMH99" s="343"/>
      <c r="VMI99" s="343"/>
      <c r="VMJ99" s="343"/>
      <c r="VMK99" s="343"/>
      <c r="VML99" s="343"/>
      <c r="VMM99" s="343"/>
      <c r="VMN99" s="343"/>
      <c r="VMO99" s="343"/>
      <c r="VMP99" s="343"/>
      <c r="VMQ99" s="343"/>
      <c r="VMR99" s="343"/>
      <c r="VMS99" s="343"/>
      <c r="VMT99" s="343"/>
      <c r="VMU99" s="343"/>
      <c r="VMV99" s="343"/>
      <c r="VMW99" s="343"/>
      <c r="VMX99" s="343"/>
      <c r="VMY99" s="343"/>
      <c r="VMZ99" s="343"/>
      <c r="VNA99" s="343"/>
      <c r="VNB99" s="343"/>
      <c r="VNC99" s="343"/>
      <c r="VND99" s="343"/>
      <c r="VNE99" s="343"/>
      <c r="VNF99" s="343"/>
      <c r="VNG99" s="343"/>
      <c r="VNH99" s="343"/>
      <c r="VNI99" s="343"/>
      <c r="VNJ99" s="343"/>
      <c r="VNK99" s="343"/>
      <c r="VNL99" s="343"/>
      <c r="VNM99" s="343"/>
      <c r="VNN99" s="343"/>
      <c r="VNO99" s="343"/>
      <c r="VNP99" s="343"/>
      <c r="VNQ99" s="343"/>
      <c r="VNR99" s="343"/>
      <c r="VNS99" s="343"/>
      <c r="VNT99" s="343"/>
      <c r="VNU99" s="343"/>
      <c r="VNV99" s="343"/>
      <c r="VNW99" s="343"/>
      <c r="VNX99" s="343"/>
      <c r="VNY99" s="343"/>
      <c r="VNZ99" s="343"/>
      <c r="VOA99" s="343"/>
      <c r="VOB99" s="343"/>
      <c r="VOC99" s="343"/>
      <c r="VOD99" s="343"/>
      <c r="VOE99" s="343"/>
      <c r="VOF99" s="343"/>
      <c r="VOG99" s="343"/>
      <c r="VOH99" s="343"/>
      <c r="VOI99" s="343"/>
      <c r="VOJ99" s="343"/>
      <c r="VOK99" s="343"/>
      <c r="VOL99" s="343"/>
      <c r="VOM99" s="343"/>
      <c r="VON99" s="343"/>
      <c r="VOO99" s="343"/>
      <c r="VOP99" s="343"/>
      <c r="VOQ99" s="343"/>
      <c r="VOR99" s="343"/>
      <c r="VOS99" s="343"/>
      <c r="VOT99" s="343"/>
      <c r="VOU99" s="343"/>
      <c r="VOV99" s="343"/>
      <c r="VOW99" s="343"/>
      <c r="VOX99" s="343"/>
      <c r="VOY99" s="343"/>
      <c r="VOZ99" s="343"/>
      <c r="VPA99" s="343"/>
      <c r="VPB99" s="343"/>
      <c r="VPC99" s="343"/>
      <c r="VPD99" s="343"/>
      <c r="VPE99" s="343"/>
      <c r="VPF99" s="343"/>
      <c r="VPG99" s="343"/>
      <c r="VPH99" s="343"/>
      <c r="VPI99" s="343"/>
      <c r="VPJ99" s="343"/>
      <c r="VPK99" s="343"/>
      <c r="VPL99" s="343"/>
      <c r="VPM99" s="343"/>
      <c r="VPN99" s="343"/>
      <c r="VPO99" s="343"/>
      <c r="VPP99" s="343"/>
      <c r="VPQ99" s="343"/>
      <c r="VPR99" s="343"/>
      <c r="VPS99" s="343"/>
      <c r="VPT99" s="343"/>
      <c r="VPU99" s="343"/>
      <c r="VPV99" s="343"/>
      <c r="VPW99" s="343"/>
      <c r="VPX99" s="343"/>
      <c r="VPY99" s="343"/>
      <c r="VPZ99" s="343"/>
      <c r="VQA99" s="343"/>
      <c r="VQB99" s="343"/>
      <c r="VQC99" s="343"/>
      <c r="VQD99" s="343"/>
      <c r="VQE99" s="343"/>
      <c r="VQF99" s="343"/>
      <c r="VQG99" s="343"/>
      <c r="VQH99" s="343"/>
      <c r="VQI99" s="343"/>
      <c r="VQJ99" s="343"/>
      <c r="VQK99" s="343"/>
      <c r="VQL99" s="343"/>
      <c r="VQM99" s="343"/>
      <c r="VQN99" s="343"/>
      <c r="VQO99" s="343"/>
      <c r="VQP99" s="343"/>
      <c r="VQQ99" s="343"/>
      <c r="VQR99" s="343"/>
      <c r="VQS99" s="343"/>
      <c r="VQT99" s="343"/>
      <c r="VQU99" s="343"/>
      <c r="VQV99" s="343"/>
      <c r="VQW99" s="343"/>
      <c r="VQX99" s="343"/>
      <c r="VQY99" s="343"/>
      <c r="VQZ99" s="343"/>
      <c r="VRA99" s="343"/>
      <c r="VRB99" s="343"/>
      <c r="VRC99" s="343"/>
      <c r="VRD99" s="343"/>
      <c r="VRE99" s="343"/>
      <c r="VRF99" s="343"/>
      <c r="VRG99" s="343"/>
      <c r="VRH99" s="343"/>
      <c r="VRI99" s="343"/>
      <c r="VRJ99" s="343"/>
      <c r="VRK99" s="343"/>
      <c r="VRL99" s="343"/>
      <c r="VRM99" s="343"/>
      <c r="VRN99" s="343"/>
      <c r="VRO99" s="343"/>
      <c r="VRP99" s="343"/>
      <c r="VRQ99" s="343"/>
      <c r="VRR99" s="343"/>
      <c r="VRS99" s="343"/>
      <c r="VRT99" s="343"/>
      <c r="VRU99" s="343"/>
      <c r="VRV99" s="343"/>
      <c r="VRW99" s="343"/>
      <c r="VRX99" s="343"/>
      <c r="VRY99" s="343"/>
      <c r="VRZ99" s="343"/>
      <c r="VSA99" s="343"/>
      <c r="VSB99" s="343"/>
      <c r="VSC99" s="343"/>
      <c r="VSD99" s="343"/>
      <c r="VSE99" s="343"/>
      <c r="VSF99" s="343"/>
      <c r="VSG99" s="343"/>
      <c r="VSH99" s="343"/>
      <c r="VSI99" s="343"/>
      <c r="VSJ99" s="343"/>
      <c r="VSK99" s="343"/>
      <c r="VSL99" s="343"/>
      <c r="VSM99" s="343"/>
      <c r="VSN99" s="343"/>
      <c r="VSO99" s="343"/>
      <c r="VSP99" s="343"/>
      <c r="VSQ99" s="343"/>
      <c r="VSR99" s="343"/>
      <c r="VSS99" s="343"/>
      <c r="VST99" s="343"/>
      <c r="VSU99" s="343"/>
      <c r="VSV99" s="343"/>
      <c r="VSW99" s="343"/>
      <c r="VSX99" s="343"/>
      <c r="VSY99" s="343"/>
      <c r="VSZ99" s="343"/>
      <c r="VTA99" s="343"/>
      <c r="VTB99" s="343"/>
      <c r="VTC99" s="343"/>
      <c r="VTD99" s="343"/>
      <c r="VTE99" s="343"/>
      <c r="VTF99" s="343"/>
      <c r="VTG99" s="343"/>
      <c r="VTH99" s="343"/>
      <c r="VTI99" s="343"/>
      <c r="VTJ99" s="343"/>
      <c r="VTK99" s="343"/>
      <c r="VTL99" s="343"/>
      <c r="VTM99" s="343"/>
      <c r="VTN99" s="343"/>
      <c r="VTO99" s="343"/>
      <c r="VTP99" s="343"/>
      <c r="VTQ99" s="343"/>
      <c r="VTR99" s="343"/>
      <c r="VTS99" s="343"/>
      <c r="VTT99" s="343"/>
      <c r="VTU99" s="343"/>
      <c r="VTV99" s="343"/>
      <c r="VTW99" s="343"/>
      <c r="VTX99" s="343"/>
      <c r="VTY99" s="343"/>
      <c r="VTZ99" s="343"/>
      <c r="VUA99" s="343"/>
      <c r="VUB99" s="343"/>
      <c r="VUC99" s="343"/>
      <c r="VUD99" s="343"/>
      <c r="VUE99" s="343"/>
      <c r="VUF99" s="343"/>
      <c r="VUG99" s="343"/>
      <c r="VUH99" s="343"/>
      <c r="VUI99" s="343"/>
      <c r="VUJ99" s="343"/>
      <c r="VUK99" s="343"/>
      <c r="VUL99" s="343"/>
      <c r="VUM99" s="343"/>
      <c r="VUN99" s="343"/>
      <c r="VUO99" s="343"/>
      <c r="VUP99" s="343"/>
      <c r="VUQ99" s="343"/>
      <c r="VUR99" s="343"/>
      <c r="VUS99" s="343"/>
      <c r="VUT99" s="343"/>
      <c r="VUU99" s="343"/>
      <c r="VUV99" s="343"/>
      <c r="VUW99" s="343"/>
      <c r="VUX99" s="343"/>
      <c r="VUY99" s="343"/>
      <c r="VUZ99" s="343"/>
      <c r="VVA99" s="343"/>
      <c r="VVB99" s="343"/>
      <c r="VVC99" s="343"/>
      <c r="VVD99" s="343"/>
      <c r="VVE99" s="343"/>
      <c r="VVF99" s="343"/>
      <c r="VVG99" s="343"/>
      <c r="VVH99" s="343"/>
      <c r="VVI99" s="343"/>
      <c r="VVJ99" s="343"/>
      <c r="VVK99" s="343"/>
      <c r="VVL99" s="343"/>
      <c r="VVM99" s="343"/>
      <c r="VVN99" s="343"/>
      <c r="VVO99" s="343"/>
      <c r="VVP99" s="343"/>
      <c r="VVQ99" s="343"/>
      <c r="VVR99" s="343"/>
      <c r="VVS99" s="343"/>
      <c r="VVT99" s="343"/>
      <c r="VVU99" s="343"/>
      <c r="VVV99" s="343"/>
      <c r="VVW99" s="343"/>
      <c r="VVX99" s="343"/>
      <c r="VVY99" s="343"/>
      <c r="VVZ99" s="343"/>
      <c r="VWA99" s="343"/>
      <c r="VWB99" s="343"/>
      <c r="VWC99" s="343"/>
      <c r="VWD99" s="343"/>
      <c r="VWE99" s="343"/>
      <c r="VWF99" s="343"/>
      <c r="VWG99" s="343"/>
      <c r="VWH99" s="343"/>
      <c r="VWI99" s="343"/>
      <c r="VWJ99" s="343"/>
      <c r="VWK99" s="343"/>
      <c r="VWL99" s="343"/>
      <c r="VWM99" s="343"/>
      <c r="VWN99" s="343"/>
      <c r="VWO99" s="343"/>
      <c r="VWP99" s="343"/>
      <c r="VWQ99" s="343"/>
      <c r="VWR99" s="343"/>
      <c r="VWS99" s="343"/>
      <c r="VWT99" s="343"/>
      <c r="VWU99" s="343"/>
      <c r="VWV99" s="343"/>
      <c r="VWW99" s="343"/>
      <c r="VWX99" s="343"/>
      <c r="VWY99" s="343"/>
      <c r="VWZ99" s="343"/>
      <c r="VXA99" s="343"/>
      <c r="VXB99" s="343"/>
      <c r="VXC99" s="343"/>
      <c r="VXD99" s="343"/>
      <c r="VXE99" s="343"/>
      <c r="VXF99" s="343"/>
      <c r="VXG99" s="343"/>
      <c r="VXH99" s="343"/>
      <c r="VXI99" s="343"/>
      <c r="VXJ99" s="343"/>
      <c r="VXK99" s="343"/>
      <c r="VXL99" s="343"/>
      <c r="VXM99" s="343"/>
      <c r="VXN99" s="343"/>
      <c r="VXO99" s="343"/>
      <c r="VXP99" s="343"/>
      <c r="VXQ99" s="343"/>
      <c r="VXR99" s="343"/>
      <c r="VXS99" s="343"/>
      <c r="VXT99" s="343"/>
      <c r="VXU99" s="343"/>
      <c r="VXV99" s="343"/>
      <c r="VXW99" s="343"/>
      <c r="VXX99" s="343"/>
      <c r="VXY99" s="343"/>
      <c r="VXZ99" s="343"/>
      <c r="VYA99" s="343"/>
      <c r="VYB99" s="343"/>
      <c r="VYC99" s="343"/>
      <c r="VYD99" s="343"/>
      <c r="VYE99" s="343"/>
      <c r="VYF99" s="343"/>
      <c r="VYG99" s="343"/>
      <c r="VYH99" s="343"/>
      <c r="VYI99" s="343"/>
      <c r="VYJ99" s="343"/>
      <c r="VYK99" s="343"/>
      <c r="VYL99" s="343"/>
      <c r="VYM99" s="343"/>
      <c r="VYN99" s="343"/>
      <c r="VYO99" s="343"/>
      <c r="VYP99" s="343"/>
      <c r="VYQ99" s="343"/>
      <c r="VYR99" s="343"/>
      <c r="VYS99" s="343"/>
      <c r="VYT99" s="343"/>
      <c r="VYU99" s="343"/>
      <c r="VYV99" s="343"/>
      <c r="VYW99" s="343"/>
      <c r="VYX99" s="343"/>
      <c r="VYY99" s="343"/>
      <c r="VYZ99" s="343"/>
      <c r="VZA99" s="343"/>
      <c r="VZB99" s="343"/>
      <c r="VZC99" s="343"/>
      <c r="VZD99" s="343"/>
      <c r="VZE99" s="343"/>
      <c r="VZF99" s="343"/>
      <c r="VZG99" s="343"/>
      <c r="VZH99" s="343"/>
      <c r="VZI99" s="343"/>
      <c r="VZJ99" s="343"/>
      <c r="VZK99" s="343"/>
      <c r="VZL99" s="343"/>
      <c r="VZM99" s="343"/>
      <c r="VZN99" s="343"/>
      <c r="VZO99" s="343"/>
      <c r="VZP99" s="343"/>
      <c r="VZQ99" s="343"/>
      <c r="VZR99" s="343"/>
      <c r="VZS99" s="343"/>
      <c r="VZT99" s="343"/>
      <c r="VZU99" s="343"/>
      <c r="VZV99" s="343"/>
      <c r="VZW99" s="343"/>
      <c r="VZX99" s="343"/>
      <c r="VZY99" s="343"/>
      <c r="VZZ99" s="343"/>
      <c r="WAA99" s="343"/>
      <c r="WAB99" s="343"/>
      <c r="WAC99" s="343"/>
      <c r="WAD99" s="343"/>
      <c r="WAE99" s="343"/>
      <c r="WAF99" s="343"/>
      <c r="WAG99" s="343"/>
      <c r="WAH99" s="343"/>
      <c r="WAI99" s="343"/>
      <c r="WAJ99" s="343"/>
      <c r="WAK99" s="343"/>
      <c r="WAL99" s="343"/>
      <c r="WAM99" s="343"/>
      <c r="WAN99" s="343"/>
      <c r="WAO99" s="343"/>
      <c r="WAP99" s="343"/>
      <c r="WAQ99" s="343"/>
      <c r="WAR99" s="343"/>
      <c r="WAS99" s="343"/>
      <c r="WAT99" s="343"/>
      <c r="WAU99" s="343"/>
      <c r="WAV99" s="343"/>
      <c r="WAW99" s="343"/>
      <c r="WAX99" s="343"/>
      <c r="WAY99" s="343"/>
      <c r="WAZ99" s="343"/>
      <c r="WBA99" s="343"/>
      <c r="WBB99" s="343"/>
      <c r="WBC99" s="343"/>
      <c r="WBD99" s="343"/>
      <c r="WBE99" s="343"/>
      <c r="WBF99" s="343"/>
      <c r="WBG99" s="343"/>
      <c r="WBH99" s="343"/>
      <c r="WBI99" s="343"/>
      <c r="WBJ99" s="343"/>
      <c r="WBK99" s="343"/>
      <c r="WBL99" s="343"/>
      <c r="WBM99" s="343"/>
      <c r="WBN99" s="343"/>
      <c r="WBO99" s="343"/>
      <c r="WBP99" s="343"/>
      <c r="WBQ99" s="343"/>
      <c r="WBR99" s="343"/>
      <c r="WBS99" s="343"/>
      <c r="WBT99" s="343"/>
      <c r="WBU99" s="343"/>
      <c r="WBV99" s="343"/>
      <c r="WBW99" s="343"/>
      <c r="WBX99" s="343"/>
      <c r="WBY99" s="343"/>
      <c r="WBZ99" s="343"/>
      <c r="WCA99" s="343"/>
      <c r="WCB99" s="343"/>
      <c r="WCC99" s="343"/>
      <c r="WCD99" s="343"/>
      <c r="WCE99" s="343"/>
      <c r="WCF99" s="343"/>
      <c r="WCG99" s="343"/>
      <c r="WCH99" s="343"/>
      <c r="WCI99" s="343"/>
      <c r="WCJ99" s="343"/>
      <c r="WCK99" s="343"/>
      <c r="WCL99" s="343"/>
      <c r="WCM99" s="343"/>
      <c r="WCN99" s="343"/>
      <c r="WCO99" s="343"/>
      <c r="WCP99" s="343"/>
      <c r="WCQ99" s="343"/>
      <c r="WCR99" s="343"/>
      <c r="WCS99" s="343"/>
      <c r="WCT99" s="343"/>
      <c r="WCU99" s="343"/>
      <c r="WCV99" s="343"/>
      <c r="WCW99" s="343"/>
      <c r="WCX99" s="343"/>
      <c r="WCY99" s="343"/>
      <c r="WCZ99" s="343"/>
      <c r="WDA99" s="343"/>
      <c r="WDB99" s="343"/>
      <c r="WDC99" s="343"/>
      <c r="WDD99" s="343"/>
      <c r="WDE99" s="343"/>
      <c r="WDF99" s="343"/>
      <c r="WDG99" s="343"/>
      <c r="WDH99" s="343"/>
      <c r="WDI99" s="343"/>
      <c r="WDJ99" s="343"/>
      <c r="WDK99" s="343"/>
      <c r="WDL99" s="343"/>
      <c r="WDM99" s="343"/>
      <c r="WDN99" s="343"/>
      <c r="WDO99" s="343"/>
      <c r="WDP99" s="343"/>
      <c r="WDQ99" s="343"/>
      <c r="WDR99" s="343"/>
      <c r="WDS99" s="343"/>
      <c r="WDT99" s="343"/>
      <c r="WDU99" s="343"/>
      <c r="WDV99" s="343"/>
      <c r="WDW99" s="343"/>
      <c r="WDX99" s="343"/>
      <c r="WDY99" s="343"/>
      <c r="WDZ99" s="343"/>
      <c r="WEA99" s="343"/>
      <c r="WEB99" s="343"/>
      <c r="WEC99" s="343"/>
      <c r="WED99" s="343"/>
      <c r="WEE99" s="343"/>
      <c r="WEF99" s="343"/>
      <c r="WEG99" s="343"/>
      <c r="WEH99" s="343"/>
      <c r="WEI99" s="343"/>
      <c r="WEJ99" s="343"/>
      <c r="WEK99" s="343"/>
      <c r="WEL99" s="343"/>
      <c r="WEM99" s="343"/>
      <c r="WEN99" s="343"/>
      <c r="WEO99" s="343"/>
      <c r="WEP99" s="343"/>
      <c r="WEQ99" s="343"/>
      <c r="WER99" s="343"/>
      <c r="WES99" s="343"/>
      <c r="WET99" s="343"/>
      <c r="WEU99" s="343"/>
      <c r="WEV99" s="343"/>
      <c r="WEW99" s="343"/>
      <c r="WEX99" s="343"/>
      <c r="WEY99" s="343"/>
      <c r="WEZ99" s="343"/>
      <c r="WFA99" s="343"/>
      <c r="WFB99" s="343"/>
      <c r="WFC99" s="343"/>
      <c r="WFD99" s="343"/>
      <c r="WFE99" s="343"/>
      <c r="WFF99" s="343"/>
      <c r="WFG99" s="343"/>
      <c r="WFH99" s="343"/>
      <c r="WFI99" s="343"/>
      <c r="WFJ99" s="343"/>
      <c r="WFK99" s="343"/>
      <c r="WFL99" s="343"/>
      <c r="WFM99" s="343"/>
      <c r="WFN99" s="343"/>
      <c r="WFO99" s="343"/>
      <c r="WFP99" s="343"/>
      <c r="WFQ99" s="343"/>
      <c r="WFR99" s="343"/>
      <c r="WFS99" s="343"/>
      <c r="WFT99" s="343"/>
      <c r="WFU99" s="343"/>
      <c r="WFV99" s="343"/>
      <c r="WFW99" s="343"/>
      <c r="WFX99" s="343"/>
      <c r="WFY99" s="343"/>
      <c r="WFZ99" s="343"/>
      <c r="WGA99" s="343"/>
      <c r="WGB99" s="343"/>
      <c r="WGC99" s="343"/>
      <c r="WGD99" s="343"/>
      <c r="WGE99" s="343"/>
      <c r="WGF99" s="343"/>
      <c r="WGG99" s="343"/>
      <c r="WGH99" s="343"/>
      <c r="WGI99" s="343"/>
      <c r="WGJ99" s="343"/>
      <c r="WGK99" s="343"/>
      <c r="WGL99" s="343"/>
      <c r="WGM99" s="343"/>
      <c r="WGN99" s="343"/>
      <c r="WGO99" s="343"/>
      <c r="WGP99" s="343"/>
      <c r="WGQ99" s="343"/>
      <c r="WGR99" s="343"/>
      <c r="WGS99" s="343"/>
      <c r="WGT99" s="343"/>
      <c r="WGU99" s="343"/>
      <c r="WGV99" s="343"/>
      <c r="WGW99" s="343"/>
      <c r="WGX99" s="343"/>
      <c r="WGY99" s="343"/>
      <c r="WGZ99" s="343"/>
      <c r="WHA99" s="343"/>
      <c r="WHB99" s="343"/>
      <c r="WHC99" s="343"/>
      <c r="WHD99" s="343"/>
      <c r="WHE99" s="343"/>
      <c r="WHF99" s="343"/>
      <c r="WHG99" s="343"/>
      <c r="WHH99" s="343"/>
      <c r="WHI99" s="343"/>
      <c r="WHJ99" s="343"/>
      <c r="WHK99" s="343"/>
      <c r="WHL99" s="343"/>
      <c r="WHM99" s="343"/>
      <c r="WHN99" s="343"/>
      <c r="WHO99" s="343"/>
      <c r="WHP99" s="343"/>
      <c r="WHQ99" s="343"/>
      <c r="WHR99" s="343"/>
      <c r="WHS99" s="343"/>
      <c r="WHT99" s="343"/>
      <c r="WHU99" s="343"/>
      <c r="WHV99" s="343"/>
      <c r="WHW99" s="343"/>
      <c r="WHX99" s="343"/>
      <c r="WHY99" s="343"/>
      <c r="WHZ99" s="343"/>
      <c r="WIA99" s="343"/>
      <c r="WIB99" s="343"/>
      <c r="WIC99" s="343"/>
      <c r="WID99" s="343"/>
      <c r="WIE99" s="343"/>
      <c r="WIF99" s="343"/>
      <c r="WIG99" s="343"/>
      <c r="WIH99" s="343"/>
      <c r="WII99" s="343"/>
      <c r="WIJ99" s="343"/>
      <c r="WIK99" s="343"/>
      <c r="WIL99" s="343"/>
      <c r="WIM99" s="343"/>
      <c r="WIN99" s="343"/>
      <c r="WIO99" s="343"/>
      <c r="WIP99" s="343"/>
      <c r="WIQ99" s="343"/>
      <c r="WIR99" s="343"/>
      <c r="WIS99" s="343"/>
      <c r="WIT99" s="343"/>
      <c r="WIU99" s="343"/>
      <c r="WIV99" s="343"/>
      <c r="WIW99" s="343"/>
      <c r="WIX99" s="343"/>
      <c r="WIY99" s="343"/>
      <c r="WIZ99" s="343"/>
      <c r="WJA99" s="343"/>
      <c r="WJB99" s="343"/>
      <c r="WJC99" s="343"/>
      <c r="WJD99" s="343"/>
      <c r="WJE99" s="343"/>
      <c r="WJF99" s="343"/>
      <c r="WJG99" s="343"/>
      <c r="WJH99" s="343"/>
      <c r="WJI99" s="343"/>
      <c r="WJJ99" s="343"/>
      <c r="WJK99" s="343"/>
      <c r="WJL99" s="343"/>
      <c r="WJM99" s="343"/>
      <c r="WJN99" s="343"/>
      <c r="WJO99" s="343"/>
      <c r="WJP99" s="343"/>
      <c r="WJQ99" s="343"/>
      <c r="WJR99" s="343"/>
      <c r="WJS99" s="343"/>
      <c r="WJT99" s="343"/>
      <c r="WJU99" s="343"/>
      <c r="WJV99" s="343"/>
      <c r="WJW99" s="343"/>
      <c r="WJX99" s="343"/>
      <c r="WJY99" s="343"/>
      <c r="WJZ99" s="343"/>
      <c r="WKA99" s="343"/>
      <c r="WKB99" s="343"/>
      <c r="WKC99" s="343"/>
      <c r="WKD99" s="343"/>
      <c r="WKE99" s="343"/>
      <c r="WKF99" s="343"/>
      <c r="WKG99" s="343"/>
      <c r="WKH99" s="343"/>
      <c r="WKI99" s="343"/>
      <c r="WKJ99" s="343"/>
      <c r="WKK99" s="343"/>
      <c r="WKL99" s="343"/>
      <c r="WKM99" s="343"/>
      <c r="WKN99" s="343"/>
      <c r="WKO99" s="343"/>
      <c r="WKP99" s="343"/>
      <c r="WKQ99" s="343"/>
      <c r="WKR99" s="343"/>
      <c r="WKS99" s="343"/>
      <c r="WKT99" s="343"/>
      <c r="WKU99" s="343"/>
      <c r="WKV99" s="343"/>
      <c r="WKW99" s="343"/>
      <c r="WKX99" s="343"/>
      <c r="WKY99" s="343"/>
      <c r="WKZ99" s="343"/>
      <c r="WLA99" s="343"/>
      <c r="WLB99" s="343"/>
      <c r="WLC99" s="343"/>
      <c r="WLD99" s="343"/>
      <c r="WLE99" s="343"/>
      <c r="WLF99" s="343"/>
      <c r="WLG99" s="343"/>
      <c r="WLH99" s="343"/>
      <c r="WLI99" s="343"/>
      <c r="WLJ99" s="343"/>
      <c r="WLK99" s="343"/>
      <c r="WLL99" s="343"/>
      <c r="WLM99" s="343"/>
      <c r="WLN99" s="343"/>
      <c r="WLO99" s="343"/>
      <c r="WLP99" s="343"/>
      <c r="WLQ99" s="343"/>
      <c r="WLR99" s="343"/>
      <c r="WLS99" s="343"/>
      <c r="WLT99" s="343"/>
      <c r="WLU99" s="343"/>
      <c r="WLV99" s="343"/>
      <c r="WLW99" s="343"/>
      <c r="WLX99" s="343"/>
      <c r="WLY99" s="343"/>
      <c r="WLZ99" s="343"/>
      <c r="WMA99" s="343"/>
      <c r="WMB99" s="343"/>
      <c r="WMC99" s="343"/>
      <c r="WMD99" s="343"/>
      <c r="WME99" s="343"/>
      <c r="WMF99" s="343"/>
      <c r="WMG99" s="343"/>
      <c r="WMH99" s="343"/>
      <c r="WMI99" s="343"/>
      <c r="WMJ99" s="343"/>
      <c r="WMK99" s="343"/>
      <c r="WML99" s="343"/>
      <c r="WMM99" s="343"/>
      <c r="WMN99" s="343"/>
      <c r="WMO99" s="343"/>
      <c r="WMP99" s="343"/>
      <c r="WMQ99" s="343"/>
      <c r="WMR99" s="343"/>
      <c r="WMS99" s="343"/>
      <c r="WMT99" s="343"/>
      <c r="WMU99" s="343"/>
      <c r="WMV99" s="343"/>
      <c r="WMW99" s="343"/>
      <c r="WMX99" s="343"/>
      <c r="WMY99" s="343"/>
      <c r="WMZ99" s="343"/>
      <c r="WNA99" s="343"/>
      <c r="WNB99" s="343"/>
      <c r="WNC99" s="343"/>
      <c r="WND99" s="343"/>
      <c r="WNE99" s="343"/>
      <c r="WNF99" s="343"/>
      <c r="WNG99" s="343"/>
      <c r="WNH99" s="343"/>
      <c r="WNI99" s="343"/>
      <c r="WNJ99" s="343"/>
      <c r="WNK99" s="343"/>
      <c r="WNL99" s="343"/>
      <c r="WNM99" s="343"/>
      <c r="WNN99" s="343"/>
      <c r="WNO99" s="343"/>
      <c r="WNP99" s="343"/>
      <c r="WNQ99" s="343"/>
      <c r="WNR99" s="343"/>
      <c r="WNS99" s="343"/>
      <c r="WNT99" s="343"/>
      <c r="WNU99" s="343"/>
      <c r="WNV99" s="343"/>
      <c r="WNW99" s="343"/>
      <c r="WNX99" s="343"/>
      <c r="WNY99" s="343"/>
      <c r="WNZ99" s="343"/>
      <c r="WOA99" s="343"/>
      <c r="WOB99" s="343"/>
      <c r="WOC99" s="343"/>
      <c r="WOD99" s="343"/>
      <c r="WOE99" s="343"/>
      <c r="WOF99" s="343"/>
      <c r="WOG99" s="343"/>
      <c r="WOH99" s="343"/>
      <c r="WOI99" s="343"/>
      <c r="WOJ99" s="343"/>
      <c r="WOK99" s="343"/>
      <c r="WOL99" s="343"/>
      <c r="WOM99" s="343"/>
      <c r="WON99" s="343"/>
      <c r="WOO99" s="343"/>
      <c r="WOP99" s="343"/>
      <c r="WOQ99" s="343"/>
      <c r="WOR99" s="343"/>
      <c r="WOS99" s="343"/>
      <c r="WOT99" s="343"/>
      <c r="WOU99" s="343"/>
      <c r="WOV99" s="343"/>
      <c r="WOW99" s="343"/>
      <c r="WOX99" s="343"/>
      <c r="WOY99" s="343"/>
      <c r="WOZ99" s="343"/>
      <c r="WPA99" s="343"/>
      <c r="WPB99" s="343"/>
      <c r="WPC99" s="343"/>
      <c r="WPD99" s="343"/>
      <c r="WPE99" s="343"/>
      <c r="WPF99" s="343"/>
      <c r="WPG99" s="343"/>
      <c r="WPH99" s="343"/>
      <c r="WPI99" s="343"/>
      <c r="WPJ99" s="343"/>
      <c r="WPK99" s="343"/>
      <c r="WPL99" s="343"/>
      <c r="WPM99" s="343"/>
      <c r="WPN99" s="343"/>
      <c r="WPO99" s="343"/>
      <c r="WPP99" s="343"/>
      <c r="WPQ99" s="343"/>
      <c r="WPR99" s="343"/>
      <c r="WPS99" s="343"/>
      <c r="WPT99" s="343"/>
      <c r="WPU99" s="343"/>
      <c r="WPV99" s="343"/>
      <c r="WPW99" s="343"/>
      <c r="WPX99" s="343"/>
      <c r="WPY99" s="343"/>
      <c r="WPZ99" s="343"/>
      <c r="WQA99" s="343"/>
      <c r="WQB99" s="343"/>
      <c r="WQC99" s="343"/>
      <c r="WQD99" s="343"/>
      <c r="WQE99" s="343"/>
      <c r="WQF99" s="343"/>
      <c r="WQG99" s="343"/>
      <c r="WQH99" s="343"/>
      <c r="WQI99" s="343"/>
      <c r="WQJ99" s="343"/>
      <c r="WQK99" s="343"/>
      <c r="WQL99" s="343"/>
      <c r="WQM99" s="343"/>
      <c r="WQN99" s="343"/>
      <c r="WQO99" s="343"/>
      <c r="WQP99" s="343"/>
      <c r="WQQ99" s="343"/>
      <c r="WQR99" s="343"/>
      <c r="WQS99" s="343"/>
      <c r="WQT99" s="343"/>
      <c r="WQU99" s="343"/>
      <c r="WQV99" s="343"/>
      <c r="WQW99" s="343"/>
      <c r="WQX99" s="343"/>
      <c r="WQY99" s="343"/>
      <c r="WQZ99" s="343"/>
      <c r="WRA99" s="343"/>
      <c r="WRB99" s="343"/>
      <c r="WRC99" s="343"/>
      <c r="WRD99" s="343"/>
      <c r="WRE99" s="343"/>
      <c r="WRF99" s="343"/>
      <c r="WRG99" s="343"/>
      <c r="WRH99" s="343"/>
      <c r="WRI99" s="343"/>
      <c r="WRJ99" s="343"/>
      <c r="WRK99" s="343"/>
      <c r="WRL99" s="343"/>
      <c r="WRM99" s="343"/>
      <c r="WRN99" s="343"/>
      <c r="WRO99" s="343"/>
      <c r="WRP99" s="343"/>
      <c r="WRQ99" s="343"/>
      <c r="WRR99" s="343"/>
      <c r="WRS99" s="343"/>
      <c r="WRT99" s="343"/>
      <c r="WRU99" s="343"/>
      <c r="WRV99" s="343"/>
      <c r="WRW99" s="343"/>
      <c r="WRX99" s="343"/>
      <c r="WRY99" s="343"/>
      <c r="WRZ99" s="343"/>
      <c r="WSA99" s="343"/>
      <c r="WSB99" s="343"/>
      <c r="WSC99" s="343"/>
      <c r="WSD99" s="343"/>
      <c r="WSE99" s="343"/>
      <c r="WSF99" s="343"/>
      <c r="WSG99" s="343"/>
      <c r="WSH99" s="343"/>
      <c r="WSI99" s="343"/>
      <c r="WSJ99" s="343"/>
      <c r="WSK99" s="343"/>
      <c r="WSL99" s="343"/>
      <c r="WSM99" s="343"/>
      <c r="WSN99" s="343"/>
      <c r="WSO99" s="343"/>
      <c r="WSP99" s="343"/>
      <c r="WSQ99" s="343"/>
      <c r="WSR99" s="343"/>
      <c r="WSS99" s="343"/>
      <c r="WST99" s="343"/>
      <c r="WSU99" s="343"/>
      <c r="WSV99" s="343"/>
      <c r="WSW99" s="343"/>
      <c r="WSX99" s="343"/>
      <c r="WSY99" s="343"/>
      <c r="WSZ99" s="343"/>
      <c r="WTA99" s="343"/>
      <c r="WTB99" s="343"/>
      <c r="WTC99" s="343"/>
      <c r="WTD99" s="343"/>
      <c r="WTE99" s="343"/>
      <c r="WTF99" s="343"/>
      <c r="WTG99" s="343"/>
      <c r="WTH99" s="343"/>
      <c r="WTI99" s="343"/>
      <c r="WTJ99" s="343"/>
      <c r="WTK99" s="343"/>
      <c r="WTL99" s="343"/>
      <c r="WTM99" s="343"/>
      <c r="WTN99" s="343"/>
      <c r="WTO99" s="343"/>
      <c r="WTP99" s="343"/>
      <c r="WTQ99" s="343"/>
      <c r="WTR99" s="343"/>
      <c r="WTS99" s="343"/>
      <c r="WTT99" s="343"/>
      <c r="WTU99" s="343"/>
      <c r="WTV99" s="343"/>
      <c r="WTW99" s="343"/>
      <c r="WTX99" s="343"/>
      <c r="WTY99" s="343"/>
      <c r="WTZ99" s="343"/>
      <c r="WUA99" s="343"/>
      <c r="WUB99" s="343"/>
      <c r="WUC99" s="343"/>
      <c r="WUD99" s="343"/>
      <c r="WUE99" s="343"/>
      <c r="WUF99" s="343"/>
      <c r="WUG99" s="343"/>
      <c r="WUH99" s="343"/>
      <c r="WUI99" s="343"/>
      <c r="WUJ99" s="343"/>
      <c r="WUK99" s="343"/>
      <c r="WUL99" s="343"/>
      <c r="WUM99" s="343"/>
      <c r="WUN99" s="343"/>
      <c r="WUO99" s="343"/>
      <c r="WUP99" s="343"/>
      <c r="WUQ99" s="343"/>
      <c r="WUR99" s="343"/>
      <c r="WUS99" s="343"/>
      <c r="WUT99" s="343"/>
      <c r="WUU99" s="343"/>
      <c r="WUV99" s="343"/>
      <c r="WUW99" s="343"/>
      <c r="WUX99" s="343"/>
      <c r="WUY99" s="343"/>
      <c r="WUZ99" s="343"/>
      <c r="WVA99" s="343"/>
      <c r="WVB99" s="343"/>
      <c r="WVC99" s="343"/>
      <c r="WVD99" s="343"/>
      <c r="WVE99" s="343"/>
      <c r="WVF99" s="343"/>
      <c r="WVG99" s="343"/>
      <c r="WVH99" s="343"/>
      <c r="WVI99" s="343"/>
      <c r="WVJ99" s="343"/>
      <c r="WVK99" s="343"/>
      <c r="WVL99" s="343"/>
      <c r="WVM99" s="343"/>
      <c r="WVN99" s="343"/>
      <c r="WVO99" s="343"/>
      <c r="WVP99" s="343"/>
      <c r="WVQ99" s="343"/>
      <c r="WVR99" s="343"/>
      <c r="WVS99" s="343"/>
      <c r="WVT99" s="343"/>
      <c r="WVU99" s="343"/>
      <c r="WVV99" s="343"/>
      <c r="WVW99" s="343"/>
      <c r="WVX99" s="343"/>
      <c r="WVY99" s="343"/>
      <c r="WVZ99" s="343"/>
      <c r="WWA99" s="343"/>
      <c r="WWB99" s="343"/>
      <c r="WWC99" s="343"/>
      <c r="WWD99" s="343"/>
      <c r="WWE99" s="343"/>
      <c r="WWF99" s="343"/>
      <c r="WWG99" s="343"/>
      <c r="WWH99" s="343"/>
      <c r="WWI99" s="343"/>
      <c r="WWJ99" s="343"/>
      <c r="WWK99" s="343"/>
      <c r="WWL99" s="343"/>
      <c r="WWM99" s="343"/>
      <c r="WWN99" s="343"/>
      <c r="WWO99" s="343"/>
      <c r="WWP99" s="343"/>
      <c r="WWQ99" s="343"/>
      <c r="WWR99" s="343"/>
      <c r="WWS99" s="343"/>
      <c r="WWT99" s="343"/>
      <c r="WWU99" s="343"/>
      <c r="WWV99" s="343"/>
      <c r="WWW99" s="343"/>
      <c r="WWX99" s="343"/>
      <c r="WWY99" s="343"/>
      <c r="WWZ99" s="343"/>
      <c r="WXA99" s="343"/>
      <c r="WXB99" s="343"/>
      <c r="WXC99" s="343"/>
      <c r="WXD99" s="343"/>
      <c r="WXE99" s="343"/>
      <c r="WXF99" s="343"/>
      <c r="WXG99" s="343"/>
      <c r="WXH99" s="343"/>
      <c r="WXI99" s="343"/>
      <c r="WXJ99" s="343"/>
      <c r="WXK99" s="343"/>
      <c r="WXL99" s="343"/>
      <c r="WXM99" s="343"/>
      <c r="WXN99" s="343"/>
      <c r="WXO99" s="343"/>
      <c r="WXP99" s="343"/>
      <c r="WXQ99" s="343"/>
      <c r="WXR99" s="343"/>
      <c r="WXS99" s="343"/>
      <c r="WXT99" s="343"/>
      <c r="WXU99" s="343"/>
      <c r="WXV99" s="343"/>
      <c r="WXW99" s="343"/>
      <c r="WXX99" s="343"/>
      <c r="WXY99" s="343"/>
      <c r="WXZ99" s="343"/>
      <c r="WYA99" s="343"/>
      <c r="WYB99" s="343"/>
      <c r="WYC99" s="343"/>
      <c r="WYD99" s="343"/>
      <c r="WYE99" s="343"/>
      <c r="WYF99" s="343"/>
      <c r="WYG99" s="343"/>
      <c r="WYH99" s="343"/>
      <c r="WYI99" s="343"/>
      <c r="WYJ99" s="343"/>
      <c r="WYK99" s="343"/>
      <c r="WYL99" s="343"/>
      <c r="WYM99" s="343"/>
      <c r="WYN99" s="343"/>
      <c r="WYO99" s="343"/>
      <c r="WYP99" s="343"/>
      <c r="WYQ99" s="343"/>
      <c r="WYR99" s="343"/>
      <c r="WYS99" s="343"/>
      <c r="WYT99" s="343"/>
      <c r="WYU99" s="343"/>
      <c r="WYV99" s="343"/>
      <c r="WYW99" s="343"/>
      <c r="WYX99" s="343"/>
      <c r="WYY99" s="343"/>
      <c r="WYZ99" s="343"/>
      <c r="WZA99" s="343"/>
      <c r="WZB99" s="343"/>
      <c r="WZC99" s="343"/>
      <c r="WZD99" s="343"/>
      <c r="WZE99" s="343"/>
      <c r="WZF99" s="343"/>
      <c r="WZG99" s="343"/>
      <c r="WZH99" s="343"/>
      <c r="WZI99" s="343"/>
      <c r="WZJ99" s="343"/>
      <c r="WZK99" s="343"/>
      <c r="WZL99" s="343"/>
      <c r="WZM99" s="343"/>
      <c r="WZN99" s="343"/>
      <c r="WZO99" s="343"/>
      <c r="WZP99" s="343"/>
      <c r="WZQ99" s="343"/>
      <c r="WZR99" s="343"/>
      <c r="WZS99" s="343"/>
      <c r="WZT99" s="343"/>
      <c r="WZU99" s="343"/>
      <c r="WZV99" s="343"/>
      <c r="WZW99" s="343"/>
      <c r="WZX99" s="343"/>
      <c r="WZY99" s="343"/>
      <c r="WZZ99" s="343"/>
      <c r="XAA99" s="343"/>
      <c r="XAB99" s="343"/>
      <c r="XAC99" s="343"/>
      <c r="XAD99" s="343"/>
      <c r="XAE99" s="343"/>
      <c r="XAF99" s="343"/>
      <c r="XAG99" s="343"/>
      <c r="XAH99" s="343"/>
      <c r="XAI99" s="343"/>
      <c r="XAJ99" s="343"/>
      <c r="XAK99" s="343"/>
      <c r="XAL99" s="343"/>
      <c r="XAM99" s="343"/>
      <c r="XAN99" s="343"/>
      <c r="XAO99" s="343"/>
      <c r="XAP99" s="343"/>
      <c r="XAQ99" s="343"/>
      <c r="XAR99" s="343"/>
      <c r="XAS99" s="343"/>
      <c r="XAT99" s="343"/>
      <c r="XAU99" s="343"/>
      <c r="XAV99" s="343"/>
      <c r="XAW99" s="343"/>
      <c r="XAX99" s="343"/>
      <c r="XAY99" s="343"/>
      <c r="XAZ99" s="343"/>
      <c r="XBA99" s="343"/>
      <c r="XBB99" s="343"/>
      <c r="XBC99" s="343"/>
      <c r="XBD99" s="343"/>
      <c r="XBE99" s="343"/>
      <c r="XBF99" s="343"/>
      <c r="XBG99" s="343"/>
      <c r="XBH99" s="343"/>
      <c r="XBI99" s="343"/>
      <c r="XBJ99" s="343"/>
      <c r="XBK99" s="343"/>
      <c r="XBL99" s="343"/>
      <c r="XBM99" s="343"/>
      <c r="XBN99" s="343"/>
      <c r="XBO99" s="343"/>
      <c r="XBP99" s="343"/>
      <c r="XBQ99" s="343"/>
      <c r="XBR99" s="343"/>
      <c r="XBS99" s="343"/>
      <c r="XBT99" s="343"/>
      <c r="XBU99" s="343"/>
      <c r="XBV99" s="343"/>
      <c r="XBW99" s="343"/>
      <c r="XBX99" s="343"/>
      <c r="XBY99" s="343"/>
      <c r="XBZ99" s="343"/>
      <c r="XCA99" s="343"/>
      <c r="XCB99" s="343"/>
      <c r="XCC99" s="343"/>
      <c r="XCD99" s="343"/>
      <c r="XCE99" s="343"/>
      <c r="XCF99" s="343"/>
      <c r="XCG99" s="343"/>
      <c r="XCH99" s="343"/>
      <c r="XCI99" s="343"/>
      <c r="XCJ99" s="343"/>
      <c r="XCK99" s="343"/>
      <c r="XCL99" s="343"/>
      <c r="XCM99" s="343"/>
      <c r="XCN99" s="343"/>
      <c r="XCO99" s="343"/>
      <c r="XCP99" s="343"/>
      <c r="XCQ99" s="343"/>
      <c r="XCR99" s="343"/>
      <c r="XCS99" s="343"/>
      <c r="XCT99" s="343"/>
      <c r="XCU99" s="343"/>
      <c r="XCV99" s="343"/>
      <c r="XCW99" s="343"/>
      <c r="XCX99" s="343"/>
      <c r="XCY99" s="343"/>
      <c r="XCZ99" s="343"/>
      <c r="XDA99" s="343"/>
      <c r="XDB99" s="343"/>
      <c r="XDC99" s="343"/>
      <c r="XDD99" s="343"/>
      <c r="XDE99" s="343"/>
      <c r="XDF99" s="343"/>
      <c r="XDG99" s="343"/>
      <c r="XDH99" s="343"/>
      <c r="XDI99" s="343"/>
      <c r="XDJ99" s="343"/>
      <c r="XDK99" s="343"/>
      <c r="XDL99" s="343"/>
      <c r="XDM99" s="343"/>
      <c r="XDN99" s="343"/>
      <c r="XDO99" s="343"/>
      <c r="XDP99" s="343"/>
      <c r="XDQ99" s="343"/>
      <c r="XDR99" s="343"/>
      <c r="XDS99" s="343"/>
      <c r="XDT99" s="343"/>
      <c r="XDU99" s="343"/>
      <c r="XDV99" s="343"/>
      <c r="XDW99" s="343"/>
      <c r="XDX99" s="343"/>
      <c r="XDY99" s="343"/>
      <c r="XDZ99" s="343"/>
      <c r="XEA99" s="343"/>
      <c r="XEB99" s="343"/>
      <c r="XEC99" s="343"/>
      <c r="XED99" s="343"/>
      <c r="XEE99" s="343"/>
      <c r="XEF99" s="343"/>
      <c r="XEG99" s="343"/>
      <c r="XEH99" s="343"/>
      <c r="XEI99" s="343"/>
      <c r="XEJ99" s="343"/>
      <c r="XEK99" s="343"/>
      <c r="XEL99" s="343"/>
      <c r="XEM99" s="343"/>
      <c r="XEN99" s="343"/>
      <c r="XEO99" s="343"/>
      <c r="XEP99" s="343"/>
      <c r="XEQ99" s="343"/>
      <c r="XER99" s="343"/>
      <c r="XES99" s="343"/>
      <c r="XET99" s="343"/>
      <c r="XEU99" s="343"/>
      <c r="XEV99" s="343"/>
      <c r="XEW99" s="343"/>
      <c r="XEX99" s="343"/>
      <c r="XEY99" s="343"/>
      <c r="XEZ99" s="343"/>
      <c r="XFA99" s="343"/>
      <c r="XFB99" s="343"/>
      <c r="XFC99" s="343"/>
      <c r="XFD99" s="343"/>
    </row>
    <row r="100" spans="1:16384" ht="12.6" customHeight="1" x14ac:dyDescent="0.2">
      <c r="B100" s="116"/>
      <c r="C100" s="207" t="s">
        <v>306</v>
      </c>
      <c r="D100" s="142" t="s">
        <v>14</v>
      </c>
      <c r="E100" s="344"/>
      <c r="F100" s="306">
        <v>0</v>
      </c>
      <c r="G100" s="306">
        <v>0</v>
      </c>
      <c r="H100" s="306">
        <v>0</v>
      </c>
      <c r="I100" s="306">
        <v>61000</v>
      </c>
      <c r="J100" s="306">
        <v>0</v>
      </c>
      <c r="K100" s="306">
        <v>0</v>
      </c>
      <c r="L100" s="306">
        <v>0</v>
      </c>
      <c r="M100" s="306">
        <v>0</v>
      </c>
      <c r="N100" s="306">
        <v>0</v>
      </c>
      <c r="O100" s="306">
        <v>0</v>
      </c>
      <c r="P100" s="306">
        <v>0</v>
      </c>
      <c r="Q100" s="306">
        <v>0</v>
      </c>
      <c r="R100" s="306">
        <v>0</v>
      </c>
      <c r="S100" s="116"/>
      <c r="U100" s="103"/>
      <c r="V100" s="103"/>
      <c r="W100" s="103"/>
      <c r="X100" s="103"/>
      <c r="Y100" s="103"/>
      <c r="Z100" s="103"/>
      <c r="AA100" s="103"/>
    </row>
    <row r="101" spans="1:16384" ht="12.6" customHeight="1" x14ac:dyDescent="0.2">
      <c r="B101" s="116"/>
      <c r="C101" s="207" t="s">
        <v>307</v>
      </c>
      <c r="D101" s="142" t="s">
        <v>14</v>
      </c>
      <c r="E101" s="344"/>
      <c r="F101" s="306">
        <v>0</v>
      </c>
      <c r="G101" s="306">
        <v>0</v>
      </c>
      <c r="H101" s="306">
        <v>0</v>
      </c>
      <c r="I101" s="306">
        <v>0</v>
      </c>
      <c r="J101" s="306">
        <v>0</v>
      </c>
      <c r="K101" s="306">
        <v>0</v>
      </c>
      <c r="L101" s="306">
        <v>0</v>
      </c>
      <c r="M101" s="306">
        <v>0</v>
      </c>
      <c r="N101" s="306">
        <v>0</v>
      </c>
      <c r="O101" s="306">
        <v>0</v>
      </c>
      <c r="P101" s="306">
        <v>0</v>
      </c>
      <c r="Q101" s="306">
        <v>0</v>
      </c>
      <c r="R101" s="306">
        <v>0</v>
      </c>
      <c r="S101" s="116"/>
    </row>
    <row r="102" spans="1:16384" ht="12.6" customHeight="1" x14ac:dyDescent="0.2">
      <c r="B102" s="116"/>
      <c r="C102" s="207" t="s">
        <v>142</v>
      </c>
      <c r="D102" s="142" t="s">
        <v>14</v>
      </c>
      <c r="E102" s="344"/>
      <c r="F102" s="306">
        <v>-1677.5</v>
      </c>
      <c r="G102" s="306">
        <v>-1677.5</v>
      </c>
      <c r="H102" s="306">
        <v>-1677.5</v>
      </c>
      <c r="I102" s="306">
        <v>-8002.5</v>
      </c>
      <c r="J102" s="306">
        <v>-7668.6805555555575</v>
      </c>
      <c r="K102" s="306">
        <v>-7029.6875000000036</v>
      </c>
      <c r="L102" s="306">
        <v>-6278.020833333333</v>
      </c>
      <c r="M102" s="306">
        <v>-5413.6805555555547</v>
      </c>
      <c r="N102" s="306">
        <v>-4436.6666666666661</v>
      </c>
      <c r="O102" s="306">
        <v>-3346.9791666666656</v>
      </c>
      <c r="P102" s="306">
        <v>-2144.6180555555538</v>
      </c>
      <c r="Q102" s="306">
        <v>-829.58333333333246</v>
      </c>
      <c r="R102" s="306">
        <v>0</v>
      </c>
      <c r="S102" s="116"/>
    </row>
    <row r="103" spans="1:16384" ht="12.6" customHeight="1" x14ac:dyDescent="0.2">
      <c r="B103" s="116"/>
      <c r="C103" s="207" t="s">
        <v>143</v>
      </c>
      <c r="D103" s="142" t="s">
        <v>14</v>
      </c>
      <c r="E103" s="344"/>
      <c r="F103" s="306">
        <v>0</v>
      </c>
      <c r="G103" s="306">
        <v>0</v>
      </c>
      <c r="H103" s="306">
        <v>0</v>
      </c>
      <c r="I103" s="306">
        <v>-4375</v>
      </c>
      <c r="J103" s="306">
        <v>-5399.3055555555493</v>
      </c>
      <c r="K103" s="306">
        <v>-6423.6111111111086</v>
      </c>
      <c r="L103" s="306">
        <v>-7447.9166666666679</v>
      </c>
      <c r="M103" s="306">
        <v>-8472.2222222222226</v>
      </c>
      <c r="N103" s="306">
        <v>-9496.5277777777774</v>
      </c>
      <c r="O103" s="306">
        <v>-10520.833333333332</v>
      </c>
      <c r="P103" s="306">
        <v>-11545.138888888885</v>
      </c>
      <c r="Q103" s="306">
        <v>-12569.444444444443</v>
      </c>
      <c r="R103" s="306">
        <v>0</v>
      </c>
      <c r="S103" s="116"/>
      <c r="T103" s="106"/>
    </row>
    <row r="104" spans="1:16384" s="107" customFormat="1" ht="12.6" customHeight="1" x14ac:dyDescent="0.2">
      <c r="A104" s="56"/>
      <c r="B104" s="117"/>
      <c r="C104" s="362" t="s">
        <v>146</v>
      </c>
      <c r="D104" s="287" t="s">
        <v>14</v>
      </c>
      <c r="E104" s="344"/>
      <c r="F104" s="312">
        <v>15250</v>
      </c>
      <c r="G104" s="312">
        <v>15250</v>
      </c>
      <c r="H104" s="312">
        <v>15250</v>
      </c>
      <c r="I104" s="312">
        <v>71875</v>
      </c>
      <c r="J104" s="312">
        <v>66475.694444444496</v>
      </c>
      <c r="K104" s="312">
        <v>60052.083333333328</v>
      </c>
      <c r="L104" s="312">
        <v>52604.166666666657</v>
      </c>
      <c r="M104" s="312">
        <v>44131.944444444438</v>
      </c>
      <c r="N104" s="312">
        <v>34635.416666666657</v>
      </c>
      <c r="O104" s="312">
        <v>24114.583333333318</v>
      </c>
      <c r="P104" s="312">
        <v>12569.444444444433</v>
      </c>
      <c r="Q104" s="312">
        <v>0</v>
      </c>
      <c r="R104" s="312">
        <v>0</v>
      </c>
      <c r="S104" s="117"/>
      <c r="U104" s="57"/>
      <c r="V104" s="57"/>
      <c r="W104" s="57"/>
      <c r="X104" s="57"/>
      <c r="Y104" s="57"/>
      <c r="Z104" s="57"/>
      <c r="AA104" s="57"/>
    </row>
    <row r="105" spans="1:16384" ht="12.6" customHeight="1" x14ac:dyDescent="0.2">
      <c r="B105" s="116"/>
      <c r="C105" s="116"/>
      <c r="D105" s="116"/>
      <c r="E105" s="344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</row>
    <row r="106" spans="1:16384" s="107" customFormat="1" ht="12.6" customHeight="1" x14ac:dyDescent="0.2">
      <c r="A106" s="56"/>
      <c r="B106" s="117"/>
      <c r="C106" s="362" t="s">
        <v>151</v>
      </c>
      <c r="D106" s="287" t="s">
        <v>14</v>
      </c>
      <c r="E106" s="344"/>
      <c r="F106" s="312">
        <v>-1677.5</v>
      </c>
      <c r="G106" s="312">
        <v>-1677.5</v>
      </c>
      <c r="H106" s="312">
        <v>-1677.5</v>
      </c>
      <c r="I106" s="312">
        <v>48622.5</v>
      </c>
      <c r="J106" s="312">
        <v>-4567.9861111111068</v>
      </c>
      <c r="K106" s="312">
        <v>-8453.2986111111131</v>
      </c>
      <c r="L106" s="312">
        <v>-12725.9375</v>
      </c>
      <c r="M106" s="312">
        <v>-13885.902777777777</v>
      </c>
      <c r="N106" s="312">
        <v>-13933.194444444443</v>
      </c>
      <c r="O106" s="312">
        <v>-13867.812499999998</v>
      </c>
      <c r="P106" s="312">
        <v>-13689.756944444438</v>
      </c>
      <c r="Q106" s="312">
        <v>-13399.027777777799</v>
      </c>
      <c r="R106" s="312">
        <v>0</v>
      </c>
      <c r="S106" s="117"/>
      <c r="U106" s="57"/>
      <c r="V106" s="57"/>
      <c r="W106" s="57"/>
      <c r="X106" s="57"/>
      <c r="Y106" s="57"/>
      <c r="Z106" s="57"/>
      <c r="AA106" s="57"/>
    </row>
    <row r="107" spans="1:16384" s="107" customFormat="1" ht="12.6" customHeight="1" x14ac:dyDescent="0.2">
      <c r="A107" s="56"/>
      <c r="B107" s="117"/>
      <c r="C107" s="341"/>
      <c r="D107" s="118"/>
      <c r="E107" s="344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U107" s="57"/>
      <c r="V107" s="57"/>
      <c r="W107" s="57"/>
      <c r="X107" s="57"/>
      <c r="Y107" s="57"/>
      <c r="Z107" s="57"/>
      <c r="AA107" s="57"/>
    </row>
    <row r="108" spans="1:16384" ht="12.6" customHeight="1" x14ac:dyDescent="0.2">
      <c r="B108" s="116"/>
      <c r="C108" s="207" t="s">
        <v>140</v>
      </c>
      <c r="D108" s="142" t="s">
        <v>14</v>
      </c>
      <c r="E108" s="344"/>
      <c r="F108" s="306">
        <v>-5237.5</v>
      </c>
      <c r="G108" s="306">
        <v>-5237.5</v>
      </c>
      <c r="H108" s="306">
        <v>-5237.5</v>
      </c>
      <c r="I108" s="306">
        <v>16361.49512</v>
      </c>
      <c r="J108" s="306">
        <v>28615.930117340173</v>
      </c>
      <c r="K108" s="306">
        <v>37550.026588121604</v>
      </c>
      <c r="L108" s="306">
        <v>46412.280770969839</v>
      </c>
      <c r="M108" s="306">
        <v>58702.692871902022</v>
      </c>
      <c r="N108" s="306">
        <v>72421.263069712877</v>
      </c>
      <c r="O108" s="306">
        <v>86567.991520327225</v>
      </c>
      <c r="P108" s="306">
        <v>101142.87836034346</v>
      </c>
      <c r="Q108" s="306">
        <v>116145.92370993765</v>
      </c>
      <c r="R108" s="306">
        <v>142947.40277112077</v>
      </c>
      <c r="S108" s="116"/>
    </row>
    <row r="109" spans="1:16384" ht="12.6" customHeight="1" x14ac:dyDescent="0.2">
      <c r="B109" s="116"/>
      <c r="C109" s="362" t="s">
        <v>51</v>
      </c>
      <c r="D109" s="287" t="s">
        <v>14</v>
      </c>
      <c r="E109" s="344"/>
      <c r="F109" s="312">
        <v>1897.5</v>
      </c>
      <c r="G109" s="312">
        <v>3795</v>
      </c>
      <c r="H109" s="312">
        <v>5692.5</v>
      </c>
      <c r="I109" s="312">
        <v>1372.6</v>
      </c>
      <c r="J109" s="312">
        <v>4378.4818888888904</v>
      </c>
      <c r="K109" s="312">
        <v>7441.4552777777781</v>
      </c>
      <c r="L109" s="312">
        <v>10314.729777777779</v>
      </c>
      <c r="M109" s="312">
        <v>16251.515000000003</v>
      </c>
      <c r="N109" s="312">
        <v>26505.020555555559</v>
      </c>
      <c r="O109" s="312">
        <v>41328.456055555558</v>
      </c>
      <c r="P109" s="312">
        <v>60975.031111111122</v>
      </c>
      <c r="Q109" s="312">
        <v>85764.307333333316</v>
      </c>
      <c r="R109" s="312">
        <v>128054.70733333332</v>
      </c>
      <c r="S109" s="116"/>
    </row>
    <row r="110" spans="1:16384" ht="12.6" customHeight="1" x14ac:dyDescent="0.2">
      <c r="B110" s="116"/>
      <c r="C110" s="341"/>
      <c r="D110" s="118"/>
      <c r="E110" s="344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16"/>
    </row>
    <row r="111" spans="1:16384" ht="12.6" customHeight="1" x14ac:dyDescent="0.2">
      <c r="B111" s="116"/>
      <c r="C111" s="207" t="s">
        <v>144</v>
      </c>
      <c r="D111" s="142" t="s">
        <v>14</v>
      </c>
      <c r="E111" s="344"/>
      <c r="F111" s="306">
        <v>0</v>
      </c>
      <c r="G111" s="306">
        <v>0</v>
      </c>
      <c r="H111" s="306">
        <v>0</v>
      </c>
      <c r="I111" s="306">
        <v>-6325</v>
      </c>
      <c r="J111" s="306">
        <v>-6087.4305555555575</v>
      </c>
      <c r="K111" s="306">
        <v>-5567.2222222222199</v>
      </c>
      <c r="L111" s="306">
        <v>-4956.875</v>
      </c>
      <c r="M111" s="306">
        <v>-4256.3888888888878</v>
      </c>
      <c r="N111" s="306">
        <v>-3465.7638888888882</v>
      </c>
      <c r="O111" s="306">
        <v>-2584.9999999999991</v>
      </c>
      <c r="P111" s="306">
        <v>-1614.0972222222213</v>
      </c>
      <c r="Q111" s="306">
        <v>-553.05555555555509</v>
      </c>
      <c r="R111" s="306">
        <v>0</v>
      </c>
      <c r="S111" s="116"/>
    </row>
    <row r="112" spans="1:16384" ht="12.6" customHeight="1" x14ac:dyDescent="0.2">
      <c r="B112" s="116"/>
      <c r="C112" s="207" t="s">
        <v>145</v>
      </c>
      <c r="D112" s="142" t="s">
        <v>14</v>
      </c>
      <c r="E112" s="344"/>
      <c r="F112" s="306">
        <v>0</v>
      </c>
      <c r="G112" s="306">
        <v>0</v>
      </c>
      <c r="H112" s="306">
        <v>0</v>
      </c>
      <c r="I112" s="306">
        <v>-3500</v>
      </c>
      <c r="J112" s="306">
        <v>-4319.4444444444398</v>
      </c>
      <c r="K112" s="306">
        <v>-5138.8888888888896</v>
      </c>
      <c r="L112" s="306">
        <v>-5958.3333333333303</v>
      </c>
      <c r="M112" s="306">
        <v>-6777.7777777777774</v>
      </c>
      <c r="N112" s="306">
        <v>-7597.2222222222217</v>
      </c>
      <c r="O112" s="306">
        <v>-8416.6666666666661</v>
      </c>
      <c r="P112" s="306">
        <v>-9236.1111111111095</v>
      </c>
      <c r="Q112" s="306">
        <v>-10055.555555555553</v>
      </c>
      <c r="R112" s="306">
        <v>0</v>
      </c>
      <c r="S112" s="116"/>
      <c r="T112" s="106"/>
    </row>
    <row r="113" spans="2:20" ht="12.6" customHeight="1" x14ac:dyDescent="0.2">
      <c r="B113" s="116"/>
      <c r="C113" s="362" t="s">
        <v>147</v>
      </c>
      <c r="D113" s="287" t="s">
        <v>14</v>
      </c>
      <c r="E113" s="344"/>
      <c r="F113" s="308">
        <v>0</v>
      </c>
      <c r="G113" s="308">
        <v>0</v>
      </c>
      <c r="H113" s="308">
        <v>0</v>
      </c>
      <c r="I113" s="308">
        <v>57500</v>
      </c>
      <c r="J113" s="308">
        <v>53180.555555555598</v>
      </c>
      <c r="K113" s="308">
        <v>48041.666666666701</v>
      </c>
      <c r="L113" s="308">
        <v>42083.333333333299</v>
      </c>
      <c r="M113" s="308">
        <v>35305.555555555497</v>
      </c>
      <c r="N113" s="308">
        <v>27708.333333333299</v>
      </c>
      <c r="O113" s="308">
        <v>19291.666666666701</v>
      </c>
      <c r="P113" s="308">
        <v>10055.5555555555</v>
      </c>
      <c r="Q113" s="308">
        <v>0</v>
      </c>
      <c r="R113" s="308">
        <v>0</v>
      </c>
      <c r="S113" s="116"/>
    </row>
    <row r="114" spans="2:20" ht="12.6" customHeight="1" x14ac:dyDescent="0.2">
      <c r="B114" s="116"/>
      <c r="C114" s="341"/>
      <c r="D114" s="118"/>
      <c r="E114" s="344"/>
      <c r="F114" s="153"/>
      <c r="G114" s="147"/>
      <c r="H114" s="147"/>
      <c r="I114" s="154"/>
      <c r="J114" s="154"/>
      <c r="K114" s="147"/>
      <c r="L114" s="147"/>
      <c r="M114" s="147"/>
      <c r="N114" s="147"/>
      <c r="O114" s="147"/>
      <c r="P114" s="147"/>
      <c r="Q114" s="147"/>
      <c r="R114" s="147"/>
      <c r="S114" s="116"/>
    </row>
    <row r="115" spans="2:20" ht="12.6" customHeight="1" x14ac:dyDescent="0.2">
      <c r="B115" s="116"/>
      <c r="C115" s="207" t="s">
        <v>212</v>
      </c>
      <c r="D115" s="142" t="s">
        <v>14</v>
      </c>
      <c r="E115" s="344"/>
      <c r="F115" s="306">
        <v>-1677.5</v>
      </c>
      <c r="G115" s="306">
        <v>-1677.5</v>
      </c>
      <c r="H115" s="306">
        <v>-1677.5</v>
      </c>
      <c r="I115" s="306">
        <v>-1677.5</v>
      </c>
      <c r="J115" s="306">
        <v>-1581.25</v>
      </c>
      <c r="K115" s="306">
        <v>-1462.465277777779</v>
      </c>
      <c r="L115" s="306">
        <v>-1321.1458333333333</v>
      </c>
      <c r="M115" s="306">
        <v>-1157.2916666666665</v>
      </c>
      <c r="N115" s="306">
        <v>-970.9027777777776</v>
      </c>
      <c r="O115" s="306">
        <v>-761.9791666666664</v>
      </c>
      <c r="P115" s="306">
        <v>-530.52083333333258</v>
      </c>
      <c r="Q115" s="306">
        <v>-276.52777777777737</v>
      </c>
      <c r="R115" s="306">
        <v>0</v>
      </c>
      <c r="S115" s="116"/>
    </row>
    <row r="116" spans="2:20" ht="12.6" customHeight="1" x14ac:dyDescent="0.2">
      <c r="B116" s="116"/>
      <c r="C116" s="207" t="s">
        <v>213</v>
      </c>
      <c r="D116" s="142" t="s">
        <v>14</v>
      </c>
      <c r="E116" s="344"/>
      <c r="F116" s="306">
        <v>0</v>
      </c>
      <c r="G116" s="306">
        <v>0</v>
      </c>
      <c r="H116" s="306">
        <v>0</v>
      </c>
      <c r="I116" s="306">
        <v>-875</v>
      </c>
      <c r="J116" s="306">
        <v>-1079.8611111111099</v>
      </c>
      <c r="K116" s="306">
        <v>-1284.7222222222199</v>
      </c>
      <c r="L116" s="306">
        <v>-1489.5833333333351</v>
      </c>
      <c r="M116" s="306">
        <v>-1694.444444444445</v>
      </c>
      <c r="N116" s="306">
        <v>-1899.305555555555</v>
      </c>
      <c r="O116" s="306">
        <v>-2104.1666666666652</v>
      </c>
      <c r="P116" s="306">
        <v>-2309.0277777777751</v>
      </c>
      <c r="Q116" s="306">
        <v>-2513.8888888888901</v>
      </c>
      <c r="R116" s="306">
        <v>0</v>
      </c>
      <c r="S116" s="116"/>
      <c r="T116" s="106"/>
    </row>
    <row r="117" spans="2:20" ht="12.6" customHeight="1" x14ac:dyDescent="0.2">
      <c r="B117" s="116"/>
      <c r="C117" s="362" t="s">
        <v>214</v>
      </c>
      <c r="D117" s="287" t="s">
        <v>14</v>
      </c>
      <c r="E117" s="344"/>
      <c r="F117" s="308">
        <v>15250</v>
      </c>
      <c r="G117" s="308">
        <v>15250</v>
      </c>
      <c r="H117" s="308">
        <v>15250</v>
      </c>
      <c r="I117" s="308">
        <v>14375</v>
      </c>
      <c r="J117" s="308">
        <v>13295.1388888889</v>
      </c>
      <c r="K117" s="308">
        <v>12010.416666666666</v>
      </c>
      <c r="L117" s="308">
        <v>10520.833333333299</v>
      </c>
      <c r="M117" s="308">
        <v>8826.3888888888869</v>
      </c>
      <c r="N117" s="308">
        <v>6927.0833333333312</v>
      </c>
      <c r="O117" s="308">
        <v>4822.9166666666597</v>
      </c>
      <c r="P117" s="308">
        <v>2513.888888888885</v>
      </c>
      <c r="Q117" s="308">
        <v>0</v>
      </c>
      <c r="R117" s="308">
        <v>0</v>
      </c>
      <c r="S117" s="116"/>
    </row>
    <row r="118" spans="2:20" ht="12.6" customHeight="1" x14ac:dyDescent="0.2">
      <c r="B118" s="116"/>
      <c r="C118" s="341"/>
      <c r="D118" s="118"/>
      <c r="E118" s="344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2:20" ht="12.6" customHeight="1" x14ac:dyDescent="0.2">
      <c r="B119" s="116"/>
      <c r="C119" s="299" t="s">
        <v>325</v>
      </c>
      <c r="D119" s="120" t="s">
        <v>14</v>
      </c>
      <c r="E119" s="344"/>
      <c r="F119" s="309"/>
      <c r="G119" s="309"/>
      <c r="H119" s="309"/>
      <c r="I119" s="401">
        <v>15346.099999999999</v>
      </c>
      <c r="J119" s="401">
        <v>13551.507080200419</v>
      </c>
      <c r="K119" s="401">
        <v>22485.187708855519</v>
      </c>
      <c r="L119" s="401">
        <v>26504.585494987543</v>
      </c>
      <c r="M119" s="401">
        <v>30501.448558897217</v>
      </c>
      <c r="N119" s="401">
        <v>34475.776900584824</v>
      </c>
      <c r="O119" s="401">
        <v>38427.570520050111</v>
      </c>
      <c r="P119" s="401">
        <v>42356.829417293178</v>
      </c>
      <c r="Q119" s="401">
        <v>46263.553592314078</v>
      </c>
      <c r="R119" s="401">
        <v>36684.018045112833</v>
      </c>
      <c r="S119" s="116"/>
    </row>
    <row r="120" spans="2:20" ht="12.6" customHeight="1" x14ac:dyDescent="0.2">
      <c r="B120" s="116"/>
      <c r="C120" s="362" t="s">
        <v>308</v>
      </c>
      <c r="D120" s="287" t="s">
        <v>14</v>
      </c>
      <c r="E120" s="344"/>
      <c r="F120" s="308"/>
      <c r="G120" s="308"/>
      <c r="H120" s="308"/>
      <c r="I120" s="402">
        <v>15346.099999999999</v>
      </c>
      <c r="J120" s="402">
        <v>22051.507080200419</v>
      </c>
      <c r="K120" s="402">
        <v>27485.187708855519</v>
      </c>
      <c r="L120" s="402">
        <v>27504.585494987543</v>
      </c>
      <c r="M120" s="402">
        <v>30501.448558897217</v>
      </c>
      <c r="N120" s="402">
        <v>34475.776900584824</v>
      </c>
      <c r="O120" s="402">
        <v>38427.570520050111</v>
      </c>
      <c r="P120" s="402">
        <v>42356.829417293178</v>
      </c>
      <c r="Q120" s="402">
        <v>46263.553592314078</v>
      </c>
      <c r="R120" s="402">
        <v>36684.018045112833</v>
      </c>
      <c r="S120" s="116"/>
    </row>
    <row r="121" spans="2:20" ht="12.6" customHeight="1" x14ac:dyDescent="0.2">
      <c r="B121" s="116"/>
      <c r="C121" s="299" t="s">
        <v>311</v>
      </c>
      <c r="D121" s="120" t="s">
        <v>14</v>
      </c>
      <c r="E121" s="344"/>
      <c r="F121" s="309"/>
      <c r="G121" s="309"/>
      <c r="H121" s="309"/>
      <c r="I121" s="403">
        <v>21038.6</v>
      </c>
      <c r="J121" s="403">
        <v>23424.107080200418</v>
      </c>
      <c r="K121" s="403">
        <v>31863.669597744411</v>
      </c>
      <c r="L121" s="403">
        <v>34946.040772765322</v>
      </c>
      <c r="M121" s="403">
        <v>40816.178336674995</v>
      </c>
      <c r="N121" s="403">
        <v>50727.291900584823</v>
      </c>
      <c r="O121" s="403">
        <v>64932.591075605669</v>
      </c>
      <c r="P121" s="403">
        <v>83685.285472848744</v>
      </c>
      <c r="Q121" s="403">
        <v>107238.58470342521</v>
      </c>
      <c r="R121" s="403">
        <v>122448.32537844614</v>
      </c>
      <c r="S121" s="116"/>
    </row>
    <row r="122" spans="2:20" ht="12.6" customHeight="1" x14ac:dyDescent="0.2">
      <c r="B122" s="116"/>
      <c r="C122" s="299" t="s">
        <v>326</v>
      </c>
      <c r="D122" s="120"/>
      <c r="E122" s="344"/>
      <c r="F122" s="381">
        <f t="shared" ref="F122:R122" si="16">IFERROR(F119/-(F102+F103),"н/д")</f>
        <v>0</v>
      </c>
      <c r="G122" s="381">
        <f t="shared" si="16"/>
        <v>0</v>
      </c>
      <c r="H122" s="381">
        <f t="shared" si="16"/>
        <v>0</v>
      </c>
      <c r="I122" s="381">
        <f t="shared" si="16"/>
        <v>1.2398384164815188</v>
      </c>
      <c r="J122" s="381">
        <f t="shared" si="16"/>
        <v>1.0370004195733111</v>
      </c>
      <c r="K122" s="381">
        <f t="shared" si="16"/>
        <v>1.6713512692184611</v>
      </c>
      <c r="L122" s="381">
        <f t="shared" si="16"/>
        <v>1.9309854423413733</v>
      </c>
      <c r="M122" s="381">
        <f t="shared" si="16"/>
        <v>2.1965765602010427</v>
      </c>
      <c r="N122" s="381">
        <f t="shared" si="16"/>
        <v>2.4743627197660536</v>
      </c>
      <c r="O122" s="381">
        <f t="shared" si="16"/>
        <v>2.770990054851846</v>
      </c>
      <c r="P122" s="381">
        <f t="shared" si="16"/>
        <v>3.0940526986114518</v>
      </c>
      <c r="Q122" s="381">
        <f>IFERROR(Q119/-(Q102+Q103),"н/д")</f>
        <v>3.4527545102221495</v>
      </c>
      <c r="R122" s="381" t="str">
        <f t="shared" si="16"/>
        <v>н/д</v>
      </c>
      <c r="S122" s="116"/>
    </row>
    <row r="123" spans="2:20" ht="12.6" customHeight="1" x14ac:dyDescent="0.2">
      <c r="B123" s="116"/>
      <c r="C123" s="362" t="s">
        <v>309</v>
      </c>
      <c r="D123" s="287"/>
      <c r="E123" s="344"/>
      <c r="F123" s="321">
        <f t="shared" ref="F123:R123" si="17">IFERROR(F120/-(F102+F103),"н/д")</f>
        <v>0</v>
      </c>
      <c r="G123" s="321">
        <f t="shared" si="17"/>
        <v>0</v>
      </c>
      <c r="H123" s="321">
        <f t="shared" si="17"/>
        <v>0</v>
      </c>
      <c r="I123" s="321">
        <f t="shared" si="17"/>
        <v>1.2398384164815188</v>
      </c>
      <c r="J123" s="321">
        <f t="shared" si="17"/>
        <v>1.6874449431386402</v>
      </c>
      <c r="K123" s="321">
        <f t="shared" si="17"/>
        <v>2.0430073325032296</v>
      </c>
      <c r="L123" s="321">
        <f t="shared" si="17"/>
        <v>2.0038402109136473</v>
      </c>
      <c r="M123" s="321">
        <f t="shared" si="17"/>
        <v>2.1965765602010427</v>
      </c>
      <c r="N123" s="321">
        <f t="shared" si="17"/>
        <v>2.4743627197660536</v>
      </c>
      <c r="O123" s="321">
        <f t="shared" si="17"/>
        <v>2.770990054851846</v>
      </c>
      <c r="P123" s="321">
        <f t="shared" si="17"/>
        <v>3.0940526986114518</v>
      </c>
      <c r="Q123" s="321">
        <f t="shared" si="17"/>
        <v>3.4527545102221495</v>
      </c>
      <c r="R123" s="321" t="str">
        <f t="shared" si="17"/>
        <v>н/д</v>
      </c>
      <c r="S123" s="116"/>
    </row>
    <row r="124" spans="2:20" ht="12.6" customHeight="1" x14ac:dyDescent="0.2">
      <c r="B124" s="116"/>
      <c r="C124" s="299" t="s">
        <v>310</v>
      </c>
      <c r="D124" s="120"/>
      <c r="E124" s="344"/>
      <c r="F124" s="381">
        <f>IFERROR(F121/-(F102+F103),"н/д")</f>
        <v>0</v>
      </c>
      <c r="G124" s="381">
        <f t="shared" ref="G124:Q124" si="18">IFERROR(G121/-(G102+G103),"н/д")</f>
        <v>0</v>
      </c>
      <c r="H124" s="381">
        <f t="shared" si="18"/>
        <v>0</v>
      </c>
      <c r="I124" s="381">
        <f t="shared" si="18"/>
        <v>1.6997455059583921</v>
      </c>
      <c r="J124" s="381">
        <f t="shared" si="18"/>
        <v>1.7924802552616719</v>
      </c>
      <c r="K124" s="381">
        <f t="shared" si="18"/>
        <v>2.3684652009008502</v>
      </c>
      <c r="L124" s="381">
        <f t="shared" si="18"/>
        <v>2.545985713017076</v>
      </c>
      <c r="M124" s="381">
        <f t="shared" si="18"/>
        <v>2.9393968105548689</v>
      </c>
      <c r="N124" s="381">
        <f t="shared" si="18"/>
        <v>3.640751021084847</v>
      </c>
      <c r="O124" s="381">
        <f t="shared" si="18"/>
        <v>4.6822518746634101</v>
      </c>
      <c r="P124" s="381">
        <f t="shared" si="18"/>
        <v>6.1129854834135546</v>
      </c>
      <c r="Q124" s="381">
        <f t="shared" si="18"/>
        <v>8.0034601377034154</v>
      </c>
      <c r="R124" s="381" t="str">
        <f>IFERROR(R121/-(R102+R103),"н/д")</f>
        <v>н/д</v>
      </c>
      <c r="S124" s="116"/>
    </row>
    <row r="125" spans="2:20" ht="12.6" customHeight="1" x14ac:dyDescent="0.2">
      <c r="B125" s="116"/>
      <c r="C125" s="207" t="s">
        <v>52</v>
      </c>
      <c r="D125" s="142"/>
      <c r="E125" s="344"/>
      <c r="F125" s="382">
        <f t="shared" ref="F125:R125" si="19">IFERROR(-F82/F84,"н/д")</f>
        <v>4.721311475409836</v>
      </c>
      <c r="G125" s="382">
        <f t="shared" si="19"/>
        <v>7.0008941877794335</v>
      </c>
      <c r="H125" s="382">
        <f t="shared" si="19"/>
        <v>9.280476900149031</v>
      </c>
      <c r="I125" s="382">
        <f t="shared" si="19"/>
        <v>2.4382380506091845</v>
      </c>
      <c r="J125" s="382">
        <f t="shared" si="19"/>
        <v>3.0065145930869592</v>
      </c>
      <c r="K125" s="382">
        <f t="shared" si="19"/>
        <v>3.8408535230051122</v>
      </c>
      <c r="L125" s="382">
        <f t="shared" si="19"/>
        <v>4.9289419104348857</v>
      </c>
      <c r="M125" s="382">
        <f t="shared" si="19"/>
        <v>6.444414228356659</v>
      </c>
      <c r="N125" s="382">
        <f t="shared" si="19"/>
        <v>8.7525169045830218</v>
      </c>
      <c r="O125" s="382">
        <f t="shared" si="19"/>
        <v>12.780479910366939</v>
      </c>
      <c r="P125" s="382">
        <f t="shared" si="19"/>
        <v>21.784764834453188</v>
      </c>
      <c r="Q125" s="382">
        <f t="shared" si="19"/>
        <v>61.071622300351649</v>
      </c>
      <c r="R125" s="382" t="str">
        <f t="shared" si="19"/>
        <v>н/д</v>
      </c>
      <c r="S125" s="116"/>
    </row>
    <row r="126" spans="2:20" ht="12.6" customHeight="1" x14ac:dyDescent="0.2">
      <c r="B126" s="116"/>
      <c r="C126" s="207" t="s">
        <v>53</v>
      </c>
      <c r="D126" s="142"/>
      <c r="E126" s="344"/>
      <c r="F126" s="382">
        <f t="shared" ref="F126:R126" si="20">IFERROR(F104/F76, "н/д")</f>
        <v>1.1615507654809962</v>
      </c>
      <c r="G126" s="382">
        <f t="shared" si="20"/>
        <v>0.89254360294978341</v>
      </c>
      <c r="H126" s="382">
        <f>IFERROR(H104/H76, "н/д")</f>
        <v>0.72470655324811106</v>
      </c>
      <c r="I126" s="382">
        <f t="shared" si="20"/>
        <v>2.875</v>
      </c>
      <c r="J126" s="382">
        <f t="shared" si="20"/>
        <v>2.2956692490397659</v>
      </c>
      <c r="K126" s="382">
        <f t="shared" si="20"/>
        <v>1.8245148974094103</v>
      </c>
      <c r="L126" s="382">
        <f t="shared" si="20"/>
        <v>1.4267084339092146</v>
      </c>
      <c r="M126" s="382">
        <f t="shared" si="20"/>
        <v>1.0809234947693847</v>
      </c>
      <c r="N126" s="382">
        <f t="shared" si="20"/>
        <v>0.77337092032302457</v>
      </c>
      <c r="O126" s="382">
        <f t="shared" si="20"/>
        <v>0.49473930764706653</v>
      </c>
      <c r="P126" s="382">
        <f t="shared" si="20"/>
        <v>0.23851390812813208</v>
      </c>
      <c r="Q126" s="382">
        <f t="shared" si="20"/>
        <v>0</v>
      </c>
      <c r="R126" s="382">
        <f t="shared" si="20"/>
        <v>0</v>
      </c>
      <c r="S126" s="116"/>
    </row>
    <row r="127" spans="2:20" ht="12.6" customHeight="1" x14ac:dyDescent="0.2">
      <c r="B127" s="116"/>
      <c r="C127" s="207" t="s">
        <v>211</v>
      </c>
      <c r="D127" s="142"/>
      <c r="E127" s="344"/>
      <c r="F127" s="382">
        <v>2.2999999999999998</v>
      </c>
      <c r="G127" s="382">
        <v>2.2999999999999998</v>
      </c>
      <c r="H127" s="382">
        <v>2.2999999999999998</v>
      </c>
      <c r="I127" s="382">
        <v>2.2999999999999998</v>
      </c>
      <c r="J127" s="382">
        <v>1.8372586939254758</v>
      </c>
      <c r="K127" s="382">
        <v>1.4615209333414352</v>
      </c>
      <c r="L127" s="382">
        <v>1.1447750264435463</v>
      </c>
      <c r="M127" s="382">
        <v>0.86986871754678163</v>
      </c>
      <c r="N127" s="382">
        <v>0.62571173383945522</v>
      </c>
      <c r="O127" s="382">
        <v>0.40481514915268102</v>
      </c>
      <c r="P127" s="382">
        <v>0.201939315736542</v>
      </c>
      <c r="Q127" s="382">
        <v>2.74022168878848E-2</v>
      </c>
      <c r="R127" s="382">
        <v>0</v>
      </c>
      <c r="S127" s="116"/>
    </row>
    <row r="128" spans="2:20" ht="4.5" customHeight="1" x14ac:dyDescent="0.2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8"/>
      <c r="M128" s="116"/>
      <c r="N128" s="116"/>
      <c r="O128" s="116"/>
      <c r="P128" s="116"/>
      <c r="Q128" s="116"/>
      <c r="R128" s="116"/>
      <c r="S128" s="116"/>
    </row>
    <row r="129" spans="1:260" ht="12.6" customHeight="1" outlineLevel="1" x14ac:dyDescent="0.2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108"/>
      <c r="U129" s="8"/>
      <c r="V129" s="8"/>
      <c r="W129" s="8"/>
      <c r="X129" s="8"/>
      <c r="Y129" s="8"/>
      <c r="Z129" s="8"/>
      <c r="AA129" s="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8"/>
      <c r="DG129" s="108"/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  <c r="DT129" s="108"/>
      <c r="DU129" s="108"/>
      <c r="DV129" s="108"/>
      <c r="DW129" s="108"/>
      <c r="DX129" s="108"/>
      <c r="DY129" s="108"/>
      <c r="DZ129" s="108"/>
      <c r="EA129" s="108"/>
      <c r="EB129" s="108"/>
      <c r="EC129" s="108"/>
      <c r="ED129" s="108"/>
      <c r="EE129" s="108"/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108"/>
      <c r="EU129" s="108"/>
      <c r="EV129" s="108"/>
      <c r="EW129" s="108"/>
      <c r="EX129" s="108"/>
      <c r="EY129" s="108"/>
      <c r="EZ129" s="108"/>
      <c r="FA129" s="108"/>
      <c r="FB129" s="108"/>
      <c r="FC129" s="108"/>
      <c r="FD129" s="108"/>
      <c r="FE129" s="108"/>
      <c r="FF129" s="108"/>
      <c r="FG129" s="108"/>
      <c r="FH129" s="108"/>
      <c r="FI129" s="108"/>
      <c r="FJ129" s="108"/>
      <c r="FK129" s="108"/>
      <c r="FL129" s="108"/>
      <c r="FM129" s="108"/>
      <c r="FN129" s="108"/>
      <c r="FO129" s="108"/>
      <c r="FP129" s="108"/>
      <c r="FQ129" s="108"/>
      <c r="FR129" s="108"/>
      <c r="FS129" s="108"/>
      <c r="FT129" s="108"/>
      <c r="FU129" s="108"/>
      <c r="FV129" s="108"/>
      <c r="FW129" s="108"/>
      <c r="FX129" s="108"/>
      <c r="FY129" s="108"/>
      <c r="FZ129" s="108"/>
      <c r="GA129" s="108"/>
      <c r="GB129" s="108"/>
      <c r="GC129" s="108"/>
      <c r="GD129" s="108"/>
      <c r="GE129" s="108"/>
      <c r="GF129" s="108"/>
      <c r="GG129" s="108"/>
      <c r="GH129" s="108"/>
      <c r="GI129" s="108"/>
      <c r="GJ129" s="108"/>
      <c r="GK129" s="108"/>
      <c r="GL129" s="108"/>
      <c r="GM129" s="108"/>
      <c r="GN129" s="108"/>
      <c r="GO129" s="108"/>
      <c r="GP129" s="108"/>
      <c r="GQ129" s="108"/>
      <c r="GR129" s="108"/>
      <c r="GS129" s="108"/>
      <c r="GT129" s="108"/>
      <c r="GU129" s="108"/>
      <c r="GV129" s="108"/>
      <c r="GW129" s="108"/>
      <c r="GX129" s="108"/>
      <c r="GY129" s="108"/>
      <c r="GZ129" s="108"/>
      <c r="HA129" s="108"/>
      <c r="HB129" s="108"/>
      <c r="HC129" s="108"/>
      <c r="HD129" s="108"/>
      <c r="HE129" s="108"/>
      <c r="HF129" s="108"/>
      <c r="HG129" s="108"/>
      <c r="HH129" s="108"/>
      <c r="HI129" s="108"/>
      <c r="HJ129" s="108"/>
      <c r="HK129" s="108"/>
      <c r="HL129" s="108"/>
      <c r="HM129" s="108"/>
      <c r="HN129" s="108"/>
      <c r="HO129" s="108"/>
      <c r="HP129" s="108"/>
      <c r="HQ129" s="108"/>
      <c r="HR129" s="108"/>
      <c r="HS129" s="108"/>
      <c r="HT129" s="108"/>
      <c r="HU129" s="108"/>
      <c r="HV129" s="108"/>
      <c r="HW129" s="108"/>
      <c r="HX129" s="108"/>
      <c r="HY129" s="108"/>
      <c r="HZ129" s="108"/>
      <c r="IA129" s="108"/>
      <c r="IB129" s="108"/>
      <c r="IC129" s="108"/>
      <c r="ID129" s="108"/>
      <c r="IE129" s="108"/>
      <c r="IF129" s="108"/>
      <c r="IG129" s="108"/>
      <c r="IH129" s="108"/>
      <c r="II129" s="108"/>
      <c r="IJ129" s="108"/>
      <c r="IK129" s="108"/>
      <c r="IL129" s="108"/>
      <c r="IM129" s="108"/>
      <c r="IN129" s="108"/>
      <c r="IO129" s="108"/>
      <c r="IP129" s="108"/>
      <c r="IQ129" s="108"/>
      <c r="IR129" s="108"/>
      <c r="IS129" s="108"/>
      <c r="IT129" s="108"/>
      <c r="IU129" s="108"/>
      <c r="IV129" s="108"/>
      <c r="IW129" s="108"/>
      <c r="IX129" s="108"/>
      <c r="IY129" s="108"/>
      <c r="IZ129" s="108"/>
    </row>
    <row r="130" spans="1:260" ht="12.6" customHeight="1" outlineLevel="1" x14ac:dyDescent="0.25">
      <c r="B130" s="131" t="s">
        <v>393</v>
      </c>
      <c r="C130" s="132"/>
      <c r="D130" s="131"/>
      <c r="E130" s="131"/>
      <c r="F130" s="131"/>
      <c r="G130" s="131"/>
    </row>
    <row r="131" spans="1:260" s="105" customFormat="1" ht="12.6" customHeight="1" outlineLevel="3" x14ac:dyDescent="0.2">
      <c r="A131" s="10"/>
      <c r="B131" s="116"/>
      <c r="C131" s="116"/>
      <c r="D131" s="121"/>
      <c r="E131" s="121"/>
      <c r="F131" s="121"/>
      <c r="G131" s="121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U131" s="10"/>
      <c r="V131" s="10"/>
      <c r="W131" s="10"/>
      <c r="X131" s="10"/>
      <c r="Y131" s="10"/>
      <c r="Z131" s="10"/>
      <c r="AA131" s="10"/>
    </row>
    <row r="132" spans="1:260" s="105" customFormat="1" ht="12.6" customHeight="1" outlineLevel="3" x14ac:dyDescent="0.2">
      <c r="A132" s="10"/>
      <c r="B132" s="116"/>
      <c r="C132" s="124" t="s">
        <v>54</v>
      </c>
      <c r="D132" s="116" t="s">
        <v>55</v>
      </c>
      <c r="E132" s="116"/>
      <c r="F132" s="263" t="s">
        <v>56</v>
      </c>
      <c r="G132" s="264" t="s">
        <v>57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U132" s="10"/>
      <c r="V132" s="10"/>
      <c r="W132" s="10"/>
      <c r="X132" s="10"/>
      <c r="Y132" s="10"/>
      <c r="Z132" s="10"/>
      <c r="AA132" s="10"/>
    </row>
    <row r="133" spans="1:260" s="105" customFormat="1" ht="12.6" customHeight="1" outlineLevel="3" x14ac:dyDescent="0.2">
      <c r="A133" s="10"/>
      <c r="B133" s="116"/>
      <c r="C133" s="207" t="s">
        <v>58</v>
      </c>
      <c r="D133" s="142" t="s">
        <v>14</v>
      </c>
      <c r="E133" s="116"/>
      <c r="F133" s="304">
        <v>4371</v>
      </c>
      <c r="G133" s="304">
        <v>1873.0995685123803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U133" s="10"/>
      <c r="V133" s="10"/>
      <c r="W133" s="10"/>
      <c r="X133" s="10"/>
      <c r="Y133" s="10"/>
      <c r="Z133" s="10"/>
      <c r="AA133" s="10"/>
    </row>
    <row r="134" spans="1:260" s="105" customFormat="1" ht="12.6" customHeight="1" outlineLevel="3" x14ac:dyDescent="0.2">
      <c r="A134" s="10"/>
      <c r="B134" s="116"/>
      <c r="C134" s="207" t="s">
        <v>59</v>
      </c>
      <c r="D134" s="142" t="s">
        <v>14</v>
      </c>
      <c r="E134" s="116"/>
      <c r="F134" s="304">
        <v>11594.902932663001</v>
      </c>
      <c r="G134" s="304">
        <v>5683.5298282842004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U134" s="10"/>
      <c r="V134" s="10"/>
      <c r="W134" s="10"/>
      <c r="X134" s="10"/>
      <c r="Y134" s="10"/>
      <c r="Z134" s="10"/>
      <c r="AA134" s="10"/>
    </row>
    <row r="135" spans="1:260" s="105" customFormat="1" ht="12.6" customHeight="1" outlineLevel="3" x14ac:dyDescent="0.2">
      <c r="A135" s="10"/>
      <c r="B135" s="116"/>
      <c r="C135" s="207" t="s">
        <v>60</v>
      </c>
      <c r="D135" s="142" t="s">
        <v>61</v>
      </c>
      <c r="E135" s="116"/>
      <c r="F135" s="304">
        <v>10034.151175020799</v>
      </c>
      <c r="G135" s="304">
        <v>514.63621786608201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U135" s="10"/>
      <c r="V135" s="10"/>
      <c r="W135" s="10"/>
      <c r="X135" s="10"/>
      <c r="Y135" s="10"/>
      <c r="Z135" s="10"/>
      <c r="AA135" s="10"/>
    </row>
    <row r="136" spans="1:260" s="105" customFormat="1" ht="12.6" customHeight="1" outlineLevel="3" x14ac:dyDescent="0.2">
      <c r="A136" s="10"/>
      <c r="B136" s="116"/>
      <c r="C136" s="207" t="s">
        <v>62</v>
      </c>
      <c r="D136" s="142" t="s">
        <v>14</v>
      </c>
      <c r="E136" s="116"/>
      <c r="F136" s="304">
        <v>71.574063251528074</v>
      </c>
      <c r="G136" s="304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U136" s="10"/>
      <c r="V136" s="10"/>
      <c r="W136" s="10"/>
      <c r="X136" s="10"/>
      <c r="Y136" s="10"/>
      <c r="Z136" s="10"/>
      <c r="AA136" s="10"/>
    </row>
    <row r="137" spans="1:260" s="105" customFormat="1" ht="12.6" customHeight="1" outlineLevel="3" x14ac:dyDescent="0.2">
      <c r="A137" s="10"/>
      <c r="B137" s="116"/>
      <c r="C137" s="299" t="s">
        <v>63</v>
      </c>
      <c r="D137" s="120" t="s">
        <v>14</v>
      </c>
      <c r="E137" s="116"/>
      <c r="F137" s="120" t="s">
        <v>7</v>
      </c>
      <c r="G137" s="120" t="s">
        <v>7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U137" s="10"/>
      <c r="V137" s="10"/>
      <c r="W137" s="10"/>
      <c r="X137" s="10"/>
      <c r="Y137" s="10"/>
      <c r="Z137" s="10"/>
      <c r="AA137" s="10"/>
    </row>
    <row r="138" spans="1:260" s="105" customFormat="1" ht="12.6" customHeight="1" outlineLevel="3" x14ac:dyDescent="0.2">
      <c r="A138" s="10"/>
      <c r="B138" s="116"/>
      <c r="C138" s="207" t="s">
        <v>64</v>
      </c>
      <c r="D138" s="142" t="s">
        <v>17</v>
      </c>
      <c r="E138" s="116"/>
      <c r="F138" s="314">
        <v>0.7018111449511546</v>
      </c>
      <c r="G138" s="314">
        <v>0.2981888550488454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U138" s="10"/>
      <c r="V138" s="10"/>
      <c r="W138" s="10"/>
      <c r="X138" s="10"/>
      <c r="Y138" s="10"/>
      <c r="Z138" s="10"/>
      <c r="AA138" s="10"/>
    </row>
    <row r="139" spans="1:260" s="105" customFormat="1" ht="12.6" customHeight="1" outlineLevel="3" x14ac:dyDescent="0.2">
      <c r="A139" s="10"/>
      <c r="B139" s="116"/>
      <c r="C139" s="335"/>
      <c r="D139" s="116"/>
      <c r="E139" s="116"/>
      <c r="F139" s="116"/>
      <c r="G139" s="116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U139" s="10"/>
      <c r="V139" s="10"/>
      <c r="W139" s="10"/>
      <c r="X139" s="10"/>
      <c r="Y139" s="10"/>
      <c r="Z139" s="10"/>
      <c r="AA139" s="10"/>
    </row>
    <row r="140" spans="1:260" s="105" customFormat="1" ht="12.6" customHeight="1" outlineLevel="3" x14ac:dyDescent="0.2">
      <c r="A140" s="10"/>
      <c r="B140" s="116"/>
      <c r="C140" s="207" t="s">
        <v>441</v>
      </c>
      <c r="D140" s="142" t="s">
        <v>65</v>
      </c>
      <c r="E140" s="116"/>
      <c r="F140" s="265" t="s">
        <v>66</v>
      </c>
      <c r="G140" s="116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U140" s="10"/>
      <c r="V140" s="10"/>
      <c r="W140" s="10"/>
      <c r="X140" s="10"/>
      <c r="Y140" s="10"/>
      <c r="Z140" s="10"/>
      <c r="AA140" s="10"/>
    </row>
    <row r="141" spans="1:260" s="105" customFormat="1" ht="12.6" customHeight="1" outlineLevel="3" x14ac:dyDescent="0.2">
      <c r="A141" s="10"/>
      <c r="B141" s="116"/>
      <c r="C141" s="207" t="s">
        <v>67</v>
      </c>
      <c r="D141" s="142" t="s">
        <v>65</v>
      </c>
      <c r="E141" s="116"/>
      <c r="F141" s="265" t="s">
        <v>66</v>
      </c>
      <c r="G141" s="116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U141" s="10"/>
      <c r="V141" s="10"/>
      <c r="W141" s="10"/>
      <c r="X141" s="10"/>
      <c r="Y141" s="10"/>
      <c r="Z141" s="10"/>
      <c r="AA141" s="10"/>
    </row>
    <row r="142" spans="1:260" s="105" customFormat="1" ht="12.6" customHeight="1" outlineLevel="3" x14ac:dyDescent="0.2">
      <c r="A142" s="10"/>
      <c r="B142" s="116"/>
      <c r="C142" s="207" t="s">
        <v>68</v>
      </c>
      <c r="D142" s="142" t="s">
        <v>69</v>
      </c>
      <c r="E142" s="116"/>
      <c r="F142" s="265"/>
      <c r="G142" s="116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U142" s="10"/>
      <c r="V142" s="10"/>
      <c r="W142" s="10"/>
      <c r="X142" s="10"/>
      <c r="Y142" s="10"/>
      <c r="Z142" s="10"/>
      <c r="AA142" s="10"/>
    </row>
    <row r="143" spans="1:260" s="105" customFormat="1" ht="12.6" customHeight="1" outlineLevel="3" x14ac:dyDescent="0.2">
      <c r="A143" s="10"/>
      <c r="B143" s="116"/>
      <c r="C143" s="207" t="s">
        <v>70</v>
      </c>
      <c r="D143" s="142" t="s">
        <v>65</v>
      </c>
      <c r="E143" s="116"/>
      <c r="F143" s="265" t="s">
        <v>66</v>
      </c>
      <c r="G143" s="116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U143" s="10"/>
      <c r="V143" s="10"/>
      <c r="W143" s="10"/>
      <c r="X143" s="10"/>
      <c r="Y143" s="10"/>
      <c r="Z143" s="10"/>
      <c r="AA143" s="10"/>
    </row>
    <row r="144" spans="1:260" s="105" customFormat="1" ht="12.6" customHeight="1" outlineLevel="3" x14ac:dyDescent="0.2">
      <c r="A144" s="10"/>
      <c r="B144" s="116"/>
      <c r="C144" s="207" t="s">
        <v>71</v>
      </c>
      <c r="D144" s="142" t="s">
        <v>65</v>
      </c>
      <c r="E144" s="116"/>
      <c r="F144" s="265" t="s">
        <v>66</v>
      </c>
      <c r="G144" s="116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U144" s="10"/>
      <c r="V144" s="10"/>
      <c r="W144" s="10"/>
      <c r="X144" s="10"/>
      <c r="Y144" s="10"/>
      <c r="Z144" s="10"/>
      <c r="AA144" s="10"/>
    </row>
    <row r="145" spans="1:260" s="105" customFormat="1" ht="3.75" customHeight="1" outlineLevel="3" x14ac:dyDescent="0.2">
      <c r="A145" s="10"/>
      <c r="B145" s="116"/>
      <c r="C145" s="117"/>
      <c r="D145" s="118"/>
      <c r="E145" s="116"/>
      <c r="F145" s="118"/>
      <c r="G145" s="118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U145" s="10"/>
      <c r="V145" s="10"/>
      <c r="W145" s="10"/>
      <c r="X145" s="10"/>
      <c r="Y145" s="10"/>
      <c r="Z145" s="10"/>
      <c r="AA145" s="10"/>
    </row>
    <row r="146" spans="1:260" ht="12.6" customHeight="1" x14ac:dyDescent="0.25"/>
    <row r="147" spans="1:260" ht="12.6" customHeight="1" x14ac:dyDescent="0.25">
      <c r="B147" s="131" t="s">
        <v>72</v>
      </c>
      <c r="C147" s="131"/>
      <c r="D147" s="131"/>
      <c r="E147" s="131"/>
      <c r="F147" s="12"/>
      <c r="G147" s="12"/>
    </row>
    <row r="148" spans="1:260" ht="12.6" customHeight="1" x14ac:dyDescent="0.2">
      <c r="B148" s="116"/>
      <c r="C148" s="121"/>
      <c r="D148" s="121"/>
      <c r="E148" s="121"/>
      <c r="F148" s="13"/>
      <c r="G148" s="13"/>
    </row>
    <row r="149" spans="1:260" ht="12.6" customHeight="1" x14ac:dyDescent="0.2">
      <c r="B149" s="116"/>
      <c r="C149" s="207" t="s">
        <v>73</v>
      </c>
      <c r="D149" s="342" t="s">
        <v>74</v>
      </c>
      <c r="E149" s="121"/>
      <c r="F149" s="13"/>
      <c r="G149" s="13"/>
    </row>
    <row r="150" spans="1:260" ht="12.6" customHeight="1" x14ac:dyDescent="0.2">
      <c r="B150" s="116"/>
      <c r="C150" s="207" t="s">
        <v>75</v>
      </c>
      <c r="D150" s="342" t="s">
        <v>74</v>
      </c>
      <c r="E150" s="121"/>
      <c r="F150" s="13"/>
      <c r="G150" s="13"/>
    </row>
    <row r="151" spans="1:260" ht="12.6" customHeight="1" x14ac:dyDescent="0.2">
      <c r="B151" s="116"/>
      <c r="C151" s="207" t="s">
        <v>76</v>
      </c>
      <c r="D151" s="342" t="s">
        <v>74</v>
      </c>
      <c r="E151" s="121"/>
      <c r="F151" s="13"/>
      <c r="G151" s="13"/>
    </row>
    <row r="152" spans="1:260" ht="12.6" customHeight="1" x14ac:dyDescent="0.2">
      <c r="B152" s="116"/>
      <c r="C152" s="207" t="s">
        <v>77</v>
      </c>
      <c r="D152" s="342" t="s">
        <v>74</v>
      </c>
      <c r="E152" s="121"/>
      <c r="F152" s="13"/>
      <c r="G152" s="13"/>
    </row>
    <row r="153" spans="1:260" ht="12.6" customHeight="1" x14ac:dyDescent="0.2">
      <c r="B153" s="116"/>
      <c r="C153" s="207" t="s">
        <v>302</v>
      </c>
      <c r="D153" s="342" t="s">
        <v>74</v>
      </c>
      <c r="E153" s="121"/>
      <c r="F153" s="13"/>
      <c r="G153" s="13"/>
    </row>
    <row r="154" spans="1:260" ht="12.6" customHeight="1" x14ac:dyDescent="0.2">
      <c r="B154" s="116"/>
      <c r="C154" s="207" t="s">
        <v>78</v>
      </c>
      <c r="D154" s="342" t="s">
        <v>74</v>
      </c>
      <c r="E154" s="121"/>
      <c r="F154" s="13"/>
      <c r="G154" s="13"/>
    </row>
    <row r="155" spans="1:260" ht="12.6" customHeight="1" outlineLevel="1" x14ac:dyDescent="0.2">
      <c r="B155" s="116"/>
      <c r="C155" s="207" t="s">
        <v>79</v>
      </c>
      <c r="D155" s="342" t="s">
        <v>74</v>
      </c>
      <c r="E155" s="121"/>
      <c r="F155" s="13"/>
      <c r="G155" s="13"/>
    </row>
    <row r="156" spans="1:260" ht="12.6" customHeight="1" outlineLevel="1" x14ac:dyDescent="0.2">
      <c r="B156" s="116"/>
      <c r="C156" s="207" t="s">
        <v>412</v>
      </c>
      <c r="D156" s="342" t="s">
        <v>74</v>
      </c>
      <c r="E156" s="121"/>
      <c r="F156" s="13"/>
      <c r="G156" s="13"/>
    </row>
    <row r="157" spans="1:260" ht="12.6" customHeight="1" x14ac:dyDescent="0.2">
      <c r="B157" s="116"/>
      <c r="C157" s="207" t="s">
        <v>40</v>
      </c>
      <c r="D157" s="342" t="s">
        <v>74</v>
      </c>
      <c r="E157" s="121"/>
      <c r="F157" s="13"/>
      <c r="G157" s="13"/>
    </row>
    <row r="158" spans="1:260" ht="3.75" customHeight="1" x14ac:dyDescent="0.2">
      <c r="B158" s="116"/>
      <c r="C158" s="335"/>
      <c r="D158" s="116"/>
      <c r="E158" s="121"/>
      <c r="F158" s="14"/>
      <c r="G158" s="14"/>
    </row>
    <row r="159" spans="1:260" s="108" customFormat="1" ht="12.6" customHeight="1" x14ac:dyDescent="0.25">
      <c r="A159" s="8"/>
      <c r="B159" s="8"/>
      <c r="C159" s="367"/>
      <c r="D159" s="9"/>
      <c r="E159" s="9"/>
      <c r="F159" s="9"/>
      <c r="G159" s="9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103"/>
      <c r="U159" s="4"/>
      <c r="V159" s="4"/>
      <c r="W159" s="4"/>
      <c r="X159" s="4"/>
      <c r="Y159" s="4"/>
      <c r="Z159" s="4"/>
      <c r="AA159" s="4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3"/>
      <c r="CT159" s="103"/>
      <c r="CU159" s="103"/>
      <c r="CV159" s="103"/>
      <c r="CW159" s="103"/>
      <c r="CX159" s="103"/>
      <c r="CY159" s="103"/>
      <c r="CZ159" s="103"/>
      <c r="DA159" s="103"/>
      <c r="DB159" s="103"/>
      <c r="DC159" s="103"/>
      <c r="DD159" s="103"/>
      <c r="DE159" s="103"/>
      <c r="DF159" s="103"/>
      <c r="DG159" s="103"/>
      <c r="DH159" s="103"/>
      <c r="DI159" s="103"/>
      <c r="DJ159" s="103"/>
      <c r="DK159" s="103"/>
      <c r="DL159" s="103"/>
      <c r="DM159" s="103"/>
      <c r="DN159" s="103"/>
      <c r="DO159" s="103"/>
      <c r="DP159" s="103"/>
      <c r="DQ159" s="103"/>
      <c r="DR159" s="103"/>
      <c r="DS159" s="103"/>
      <c r="DT159" s="103"/>
      <c r="DU159" s="103"/>
      <c r="DV159" s="103"/>
      <c r="DW159" s="103"/>
      <c r="DX159" s="103"/>
      <c r="DY159" s="103"/>
      <c r="DZ159" s="103"/>
      <c r="EA159" s="103"/>
      <c r="EB159" s="103"/>
      <c r="EC159" s="103"/>
      <c r="ED159" s="103"/>
      <c r="EE159" s="103"/>
      <c r="EF159" s="103"/>
      <c r="EG159" s="103"/>
      <c r="EH159" s="103"/>
      <c r="EI159" s="103"/>
      <c r="EJ159" s="103"/>
      <c r="EK159" s="103"/>
      <c r="EL159" s="103"/>
      <c r="EM159" s="103"/>
      <c r="EN159" s="103"/>
      <c r="EO159" s="103"/>
      <c r="EP159" s="103"/>
      <c r="EQ159" s="103"/>
      <c r="ER159" s="103"/>
      <c r="ES159" s="103"/>
      <c r="ET159" s="103"/>
      <c r="EU159" s="103"/>
      <c r="EV159" s="103"/>
      <c r="EW159" s="103"/>
      <c r="EX159" s="103"/>
      <c r="EY159" s="103"/>
      <c r="EZ159" s="103"/>
      <c r="FA159" s="103"/>
      <c r="FB159" s="103"/>
      <c r="FC159" s="103"/>
      <c r="FD159" s="103"/>
      <c r="FE159" s="103"/>
      <c r="FF159" s="103"/>
      <c r="FG159" s="103"/>
      <c r="FH159" s="103"/>
      <c r="FI159" s="103"/>
      <c r="FJ159" s="103"/>
      <c r="FK159" s="103"/>
      <c r="FL159" s="103"/>
      <c r="FM159" s="103"/>
      <c r="FN159" s="103"/>
      <c r="FO159" s="103"/>
      <c r="FP159" s="103"/>
      <c r="FQ159" s="103"/>
      <c r="FR159" s="103"/>
      <c r="FS159" s="103"/>
      <c r="FT159" s="103"/>
      <c r="FU159" s="103"/>
      <c r="FV159" s="103"/>
      <c r="FW159" s="103"/>
      <c r="FX159" s="103"/>
      <c r="FY159" s="103"/>
      <c r="FZ159" s="103"/>
      <c r="GA159" s="103"/>
      <c r="GB159" s="103"/>
      <c r="GC159" s="103"/>
      <c r="GD159" s="103"/>
      <c r="GE159" s="103"/>
      <c r="GF159" s="103"/>
      <c r="GG159" s="103"/>
      <c r="GH159" s="103"/>
      <c r="GI159" s="103"/>
      <c r="GJ159" s="103"/>
      <c r="GK159" s="103"/>
      <c r="GL159" s="103"/>
      <c r="GM159" s="103"/>
      <c r="GN159" s="103"/>
      <c r="GO159" s="103"/>
      <c r="GP159" s="103"/>
      <c r="GQ159" s="103"/>
      <c r="GR159" s="103"/>
      <c r="GS159" s="103"/>
      <c r="GT159" s="103"/>
      <c r="GU159" s="103"/>
      <c r="GV159" s="103"/>
      <c r="GW159" s="103"/>
      <c r="GX159" s="103"/>
      <c r="GY159" s="103"/>
      <c r="GZ159" s="103"/>
      <c r="HA159" s="103"/>
      <c r="HB159" s="103"/>
      <c r="HC159" s="103"/>
      <c r="HD159" s="103"/>
      <c r="HE159" s="103"/>
      <c r="HF159" s="103"/>
      <c r="HG159" s="103"/>
      <c r="HH159" s="103"/>
      <c r="HI159" s="103"/>
      <c r="HJ159" s="103"/>
      <c r="HK159" s="103"/>
      <c r="HL159" s="103"/>
      <c r="HM159" s="103"/>
      <c r="HN159" s="103"/>
      <c r="HO159" s="103"/>
      <c r="HP159" s="103"/>
      <c r="HQ159" s="103"/>
      <c r="HR159" s="103"/>
      <c r="HS159" s="103"/>
      <c r="HT159" s="103"/>
      <c r="HU159" s="103"/>
      <c r="HV159" s="103"/>
      <c r="HW159" s="103"/>
      <c r="HX159" s="103"/>
      <c r="HY159" s="103"/>
      <c r="HZ159" s="103"/>
      <c r="IA159" s="103"/>
      <c r="IB159" s="103"/>
      <c r="IC159" s="103"/>
      <c r="ID159" s="103"/>
      <c r="IE159" s="103"/>
      <c r="IF159" s="103"/>
      <c r="IG159" s="103"/>
      <c r="IH159" s="103"/>
      <c r="II159" s="103"/>
      <c r="IJ159" s="103"/>
      <c r="IK159" s="103"/>
      <c r="IL159" s="103"/>
      <c r="IM159" s="103"/>
      <c r="IN159" s="103"/>
      <c r="IO159" s="103"/>
      <c r="IP159" s="103"/>
      <c r="IQ159" s="103"/>
      <c r="IR159" s="103"/>
      <c r="IS159" s="103"/>
      <c r="IT159" s="103"/>
      <c r="IU159" s="103"/>
      <c r="IV159" s="103"/>
      <c r="IW159" s="103"/>
      <c r="IX159" s="103"/>
      <c r="IY159" s="103"/>
      <c r="IZ159" s="103"/>
    </row>
    <row r="160" spans="1:260" s="108" customFormat="1" ht="12.6" customHeight="1" x14ac:dyDescent="0.25">
      <c r="A160" s="8"/>
      <c r="B160" s="131" t="s">
        <v>338</v>
      </c>
      <c r="C160" s="368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03"/>
      <c r="U160" s="4"/>
      <c r="V160" s="4"/>
      <c r="W160" s="4"/>
      <c r="X160" s="4"/>
      <c r="Y160" s="4"/>
      <c r="Z160" s="4"/>
      <c r="AA160" s="4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3"/>
      <c r="DR160" s="103"/>
      <c r="DS160" s="103"/>
      <c r="DT160" s="103"/>
      <c r="DU160" s="103"/>
      <c r="DV160" s="103"/>
      <c r="DW160" s="103"/>
      <c r="DX160" s="103"/>
      <c r="DY160" s="103"/>
      <c r="DZ160" s="103"/>
      <c r="EA160" s="103"/>
      <c r="EB160" s="103"/>
      <c r="EC160" s="103"/>
      <c r="ED160" s="103"/>
      <c r="EE160" s="103"/>
      <c r="EF160" s="103"/>
      <c r="EG160" s="103"/>
      <c r="EH160" s="103"/>
      <c r="EI160" s="103"/>
      <c r="EJ160" s="103"/>
      <c r="EK160" s="103"/>
      <c r="EL160" s="103"/>
      <c r="EM160" s="103"/>
      <c r="EN160" s="103"/>
      <c r="EO160" s="103"/>
      <c r="EP160" s="103"/>
      <c r="EQ160" s="103"/>
      <c r="ER160" s="103"/>
      <c r="ES160" s="103"/>
      <c r="ET160" s="103"/>
      <c r="EU160" s="103"/>
      <c r="EV160" s="103"/>
      <c r="EW160" s="103"/>
      <c r="EX160" s="103"/>
      <c r="EY160" s="103"/>
      <c r="EZ160" s="103"/>
      <c r="FA160" s="103"/>
      <c r="FB160" s="103"/>
      <c r="FC160" s="103"/>
      <c r="FD160" s="103"/>
      <c r="FE160" s="103"/>
      <c r="FF160" s="103"/>
      <c r="FG160" s="103"/>
      <c r="FH160" s="103"/>
      <c r="FI160" s="103"/>
      <c r="FJ160" s="103"/>
      <c r="FK160" s="103"/>
      <c r="FL160" s="103"/>
      <c r="FM160" s="103"/>
      <c r="FN160" s="103"/>
      <c r="FO160" s="103"/>
      <c r="FP160" s="103"/>
      <c r="FQ160" s="103"/>
      <c r="FR160" s="103"/>
      <c r="FS160" s="103"/>
      <c r="FT160" s="103"/>
      <c r="FU160" s="103"/>
      <c r="FV160" s="103"/>
      <c r="FW160" s="103"/>
      <c r="FX160" s="103"/>
      <c r="FY160" s="103"/>
      <c r="FZ160" s="103"/>
      <c r="GA160" s="103"/>
      <c r="GB160" s="103"/>
      <c r="GC160" s="103"/>
      <c r="GD160" s="103"/>
      <c r="GE160" s="103"/>
      <c r="GF160" s="103"/>
      <c r="GG160" s="103"/>
      <c r="GH160" s="103"/>
      <c r="GI160" s="103"/>
      <c r="GJ160" s="103"/>
      <c r="GK160" s="103"/>
      <c r="GL160" s="103"/>
      <c r="GM160" s="103"/>
      <c r="GN160" s="103"/>
      <c r="GO160" s="103"/>
      <c r="GP160" s="103"/>
      <c r="GQ160" s="103"/>
      <c r="GR160" s="103"/>
      <c r="GS160" s="103"/>
      <c r="GT160" s="103"/>
      <c r="GU160" s="103"/>
      <c r="GV160" s="103"/>
      <c r="GW160" s="103"/>
      <c r="GX160" s="103"/>
      <c r="GY160" s="103"/>
      <c r="GZ160" s="103"/>
      <c r="HA160" s="103"/>
      <c r="HB160" s="103"/>
      <c r="HC160" s="103"/>
      <c r="HD160" s="103"/>
      <c r="HE160" s="103"/>
      <c r="HF160" s="103"/>
      <c r="HG160" s="103"/>
      <c r="HH160" s="103"/>
      <c r="HI160" s="103"/>
      <c r="HJ160" s="103"/>
      <c r="HK160" s="103"/>
      <c r="HL160" s="103"/>
      <c r="HM160" s="103"/>
      <c r="HN160" s="103"/>
      <c r="HO160" s="103"/>
      <c r="HP160" s="103"/>
      <c r="HQ160" s="103"/>
      <c r="HR160" s="103"/>
      <c r="HS160" s="103"/>
      <c r="HT160" s="103"/>
      <c r="HU160" s="103"/>
      <c r="HV160" s="103"/>
      <c r="HW160" s="103"/>
      <c r="HX160" s="103"/>
      <c r="HY160" s="103"/>
      <c r="HZ160" s="103"/>
      <c r="IA160" s="103"/>
      <c r="IB160" s="103"/>
      <c r="IC160" s="103"/>
      <c r="ID160" s="103"/>
      <c r="IE160" s="103"/>
      <c r="IF160" s="103"/>
      <c r="IG160" s="103"/>
      <c r="IH160" s="103"/>
      <c r="II160" s="103"/>
      <c r="IJ160" s="103"/>
      <c r="IK160" s="103"/>
      <c r="IL160" s="103"/>
      <c r="IM160" s="103"/>
      <c r="IN160" s="103"/>
      <c r="IO160" s="103"/>
      <c r="IP160" s="103"/>
      <c r="IQ160" s="103"/>
      <c r="IR160" s="103"/>
      <c r="IS160" s="103"/>
      <c r="IT160" s="103"/>
      <c r="IU160" s="103"/>
      <c r="IV160" s="103"/>
      <c r="IW160" s="103"/>
      <c r="IX160" s="103"/>
      <c r="IY160" s="103"/>
      <c r="IZ160" s="103"/>
    </row>
    <row r="161" spans="1:260" s="108" customFormat="1" ht="12.6" customHeight="1" x14ac:dyDescent="0.2">
      <c r="A161" s="8"/>
      <c r="B161" s="116"/>
      <c r="C161" s="341"/>
      <c r="D161" s="118"/>
      <c r="E161" s="118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03"/>
      <c r="U161" s="4"/>
      <c r="V161" s="4"/>
      <c r="W161" s="4"/>
      <c r="X161" s="4"/>
      <c r="Y161" s="4"/>
      <c r="Z161" s="4"/>
      <c r="AA161" s="4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  <c r="DB161" s="103"/>
      <c r="DC161" s="103"/>
      <c r="DD161" s="103"/>
      <c r="DE161" s="103"/>
      <c r="DF161" s="103"/>
      <c r="DG161" s="103"/>
      <c r="DH161" s="103"/>
      <c r="DI161" s="103"/>
      <c r="DJ161" s="103"/>
      <c r="DK161" s="103"/>
      <c r="DL161" s="103"/>
      <c r="DM161" s="103"/>
      <c r="DN161" s="103"/>
      <c r="DO161" s="103"/>
      <c r="DP161" s="103"/>
      <c r="DQ161" s="103"/>
      <c r="DR161" s="103"/>
      <c r="DS161" s="103"/>
      <c r="DT161" s="103"/>
      <c r="DU161" s="103"/>
      <c r="DV161" s="103"/>
      <c r="DW161" s="103"/>
      <c r="DX161" s="103"/>
      <c r="DY161" s="103"/>
      <c r="DZ161" s="103"/>
      <c r="EA161" s="103"/>
      <c r="EB161" s="103"/>
      <c r="EC161" s="103"/>
      <c r="ED161" s="103"/>
      <c r="EE161" s="103"/>
      <c r="EF161" s="103"/>
      <c r="EG161" s="103"/>
      <c r="EH161" s="103"/>
      <c r="EI161" s="103"/>
      <c r="EJ161" s="103"/>
      <c r="EK161" s="103"/>
      <c r="EL161" s="103"/>
      <c r="EM161" s="103"/>
      <c r="EN161" s="103"/>
      <c r="EO161" s="103"/>
      <c r="EP161" s="103"/>
      <c r="EQ161" s="103"/>
      <c r="ER161" s="103"/>
      <c r="ES161" s="103"/>
      <c r="ET161" s="103"/>
      <c r="EU161" s="103"/>
      <c r="EV161" s="103"/>
      <c r="EW161" s="103"/>
      <c r="EX161" s="103"/>
      <c r="EY161" s="103"/>
      <c r="EZ161" s="103"/>
      <c r="FA161" s="103"/>
      <c r="FB161" s="103"/>
      <c r="FC161" s="103"/>
      <c r="FD161" s="103"/>
      <c r="FE161" s="103"/>
      <c r="FF161" s="103"/>
      <c r="FG161" s="103"/>
      <c r="FH161" s="103"/>
      <c r="FI161" s="103"/>
      <c r="FJ161" s="103"/>
      <c r="FK161" s="103"/>
      <c r="FL161" s="103"/>
      <c r="FM161" s="103"/>
      <c r="FN161" s="103"/>
      <c r="FO161" s="103"/>
      <c r="FP161" s="103"/>
      <c r="FQ161" s="103"/>
      <c r="FR161" s="103"/>
      <c r="FS161" s="103"/>
      <c r="FT161" s="103"/>
      <c r="FU161" s="103"/>
      <c r="FV161" s="103"/>
      <c r="FW161" s="103"/>
      <c r="FX161" s="103"/>
      <c r="FY161" s="103"/>
      <c r="FZ161" s="103"/>
      <c r="GA161" s="103"/>
      <c r="GB161" s="103"/>
      <c r="GC161" s="103"/>
      <c r="GD161" s="103"/>
      <c r="GE161" s="103"/>
      <c r="GF161" s="103"/>
      <c r="GG161" s="103"/>
      <c r="GH161" s="103"/>
      <c r="GI161" s="103"/>
      <c r="GJ161" s="103"/>
      <c r="GK161" s="103"/>
      <c r="GL161" s="103"/>
      <c r="GM161" s="103"/>
      <c r="GN161" s="103"/>
      <c r="GO161" s="103"/>
      <c r="GP161" s="103"/>
      <c r="GQ161" s="103"/>
      <c r="GR161" s="103"/>
      <c r="GS161" s="103"/>
      <c r="GT161" s="103"/>
      <c r="GU161" s="103"/>
      <c r="GV161" s="103"/>
      <c r="GW161" s="103"/>
      <c r="GX161" s="103"/>
      <c r="GY161" s="103"/>
      <c r="GZ161" s="103"/>
      <c r="HA161" s="103"/>
      <c r="HB161" s="103"/>
      <c r="HC161" s="103"/>
      <c r="HD161" s="103"/>
      <c r="HE161" s="103"/>
      <c r="HF161" s="103"/>
      <c r="HG161" s="103"/>
      <c r="HH161" s="103"/>
      <c r="HI161" s="103"/>
      <c r="HJ161" s="103"/>
      <c r="HK161" s="103"/>
      <c r="HL161" s="103"/>
      <c r="HM161" s="103"/>
      <c r="HN161" s="103"/>
      <c r="HO161" s="103"/>
      <c r="HP161" s="103"/>
      <c r="HQ161" s="103"/>
      <c r="HR161" s="103"/>
      <c r="HS161" s="103"/>
      <c r="HT161" s="103"/>
      <c r="HU161" s="103"/>
      <c r="HV161" s="103"/>
      <c r="HW161" s="103"/>
      <c r="HX161" s="103"/>
      <c r="HY161" s="103"/>
      <c r="HZ161" s="103"/>
      <c r="IA161" s="103"/>
      <c r="IB161" s="103"/>
      <c r="IC161" s="103"/>
      <c r="ID161" s="103"/>
      <c r="IE161" s="103"/>
      <c r="IF161" s="103"/>
      <c r="IG161" s="103"/>
      <c r="IH161" s="103"/>
      <c r="II161" s="103"/>
      <c r="IJ161" s="103"/>
      <c r="IK161" s="103"/>
      <c r="IL161" s="103"/>
      <c r="IM161" s="103"/>
      <c r="IN161" s="103"/>
      <c r="IO161" s="103"/>
      <c r="IP161" s="103"/>
      <c r="IQ161" s="103"/>
      <c r="IR161" s="103"/>
      <c r="IS161" s="103"/>
      <c r="IT161" s="103"/>
      <c r="IU161" s="103"/>
      <c r="IV161" s="103"/>
      <c r="IW161" s="103"/>
      <c r="IX161" s="103"/>
      <c r="IY161" s="103"/>
      <c r="IZ161" s="103"/>
    </row>
    <row r="162" spans="1:260" s="108" customFormat="1" ht="12.6" customHeight="1" x14ac:dyDescent="0.2">
      <c r="A162" s="8"/>
      <c r="B162" s="116"/>
      <c r="C162" s="341"/>
      <c r="D162" s="118"/>
      <c r="E162" s="118"/>
      <c r="F162" s="344">
        <v>2015</v>
      </c>
      <c r="G162" s="344">
        <v>2016</v>
      </c>
      <c r="H162" s="344">
        <v>2017</v>
      </c>
      <c r="I162" s="140">
        <v>2018</v>
      </c>
      <c r="J162" s="140">
        <v>2019</v>
      </c>
      <c r="K162" s="140">
        <v>2020</v>
      </c>
      <c r="L162" s="140">
        <v>2021</v>
      </c>
      <c r="M162" s="140">
        <v>2022</v>
      </c>
      <c r="N162" s="140">
        <v>2023</v>
      </c>
      <c r="O162" s="140">
        <v>2024</v>
      </c>
      <c r="P162" s="140">
        <v>2025</v>
      </c>
      <c r="Q162" s="140">
        <v>2026</v>
      </c>
      <c r="R162" s="139" t="s">
        <v>84</v>
      </c>
      <c r="S162" s="116"/>
      <c r="T162" s="103"/>
      <c r="U162" s="4"/>
      <c r="V162" s="4"/>
      <c r="W162" s="4"/>
      <c r="X162" s="4"/>
      <c r="Y162" s="4"/>
      <c r="Z162" s="4"/>
      <c r="AA162" s="4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3"/>
      <c r="CT162" s="103"/>
      <c r="CU162" s="103"/>
      <c r="CV162" s="103"/>
      <c r="CW162" s="103"/>
      <c r="CX162" s="103"/>
      <c r="CY162" s="103"/>
      <c r="CZ162" s="103"/>
      <c r="DA162" s="103"/>
      <c r="DB162" s="103"/>
      <c r="DC162" s="103"/>
      <c r="DD162" s="103"/>
      <c r="DE162" s="103"/>
      <c r="DF162" s="103"/>
      <c r="DG162" s="103"/>
      <c r="DH162" s="103"/>
      <c r="DI162" s="103"/>
      <c r="DJ162" s="103"/>
      <c r="DK162" s="103"/>
      <c r="DL162" s="103"/>
      <c r="DM162" s="103"/>
      <c r="DN162" s="103"/>
      <c r="DO162" s="103"/>
      <c r="DP162" s="103"/>
      <c r="DQ162" s="103"/>
      <c r="DR162" s="103"/>
      <c r="DS162" s="103"/>
      <c r="DT162" s="103"/>
      <c r="DU162" s="103"/>
      <c r="DV162" s="103"/>
      <c r="DW162" s="103"/>
      <c r="DX162" s="103"/>
      <c r="DY162" s="103"/>
      <c r="DZ162" s="103"/>
      <c r="EA162" s="103"/>
      <c r="EB162" s="103"/>
      <c r="EC162" s="103"/>
      <c r="ED162" s="103"/>
      <c r="EE162" s="103"/>
      <c r="EF162" s="103"/>
      <c r="EG162" s="103"/>
      <c r="EH162" s="103"/>
      <c r="EI162" s="103"/>
      <c r="EJ162" s="103"/>
      <c r="EK162" s="103"/>
      <c r="EL162" s="103"/>
      <c r="EM162" s="103"/>
      <c r="EN162" s="103"/>
      <c r="EO162" s="103"/>
      <c r="EP162" s="103"/>
      <c r="EQ162" s="103"/>
      <c r="ER162" s="103"/>
      <c r="ES162" s="103"/>
      <c r="ET162" s="103"/>
      <c r="EU162" s="103"/>
      <c r="EV162" s="103"/>
      <c r="EW162" s="103"/>
      <c r="EX162" s="103"/>
      <c r="EY162" s="103"/>
      <c r="EZ162" s="103"/>
      <c r="FA162" s="103"/>
      <c r="FB162" s="103"/>
      <c r="FC162" s="103"/>
      <c r="FD162" s="103"/>
      <c r="FE162" s="103"/>
      <c r="FF162" s="103"/>
      <c r="FG162" s="103"/>
      <c r="FH162" s="103"/>
      <c r="FI162" s="103"/>
      <c r="FJ162" s="103"/>
      <c r="FK162" s="103"/>
      <c r="FL162" s="103"/>
      <c r="FM162" s="103"/>
      <c r="FN162" s="103"/>
      <c r="FO162" s="103"/>
      <c r="FP162" s="103"/>
      <c r="FQ162" s="103"/>
      <c r="FR162" s="103"/>
      <c r="FS162" s="103"/>
      <c r="FT162" s="103"/>
      <c r="FU162" s="103"/>
      <c r="FV162" s="103"/>
      <c r="FW162" s="103"/>
      <c r="FX162" s="103"/>
      <c r="FY162" s="103"/>
      <c r="FZ162" s="103"/>
      <c r="GA162" s="103"/>
      <c r="GB162" s="103"/>
      <c r="GC162" s="103"/>
      <c r="GD162" s="103"/>
      <c r="GE162" s="103"/>
      <c r="GF162" s="103"/>
      <c r="GG162" s="103"/>
      <c r="GH162" s="103"/>
      <c r="GI162" s="103"/>
      <c r="GJ162" s="103"/>
      <c r="GK162" s="103"/>
      <c r="GL162" s="103"/>
      <c r="GM162" s="103"/>
      <c r="GN162" s="103"/>
      <c r="GO162" s="103"/>
      <c r="GP162" s="103"/>
      <c r="GQ162" s="103"/>
      <c r="GR162" s="103"/>
      <c r="GS162" s="103"/>
      <c r="GT162" s="103"/>
      <c r="GU162" s="103"/>
      <c r="GV162" s="103"/>
      <c r="GW162" s="103"/>
      <c r="GX162" s="103"/>
      <c r="GY162" s="103"/>
      <c r="GZ162" s="103"/>
      <c r="HA162" s="103"/>
      <c r="HB162" s="103"/>
      <c r="HC162" s="103"/>
      <c r="HD162" s="103"/>
      <c r="HE162" s="103"/>
      <c r="HF162" s="103"/>
      <c r="HG162" s="103"/>
      <c r="HH162" s="103"/>
      <c r="HI162" s="103"/>
      <c r="HJ162" s="103"/>
      <c r="HK162" s="103"/>
      <c r="HL162" s="103"/>
      <c r="HM162" s="103"/>
      <c r="HN162" s="103"/>
      <c r="HO162" s="103"/>
      <c r="HP162" s="103"/>
      <c r="HQ162" s="103"/>
      <c r="HR162" s="103"/>
      <c r="HS162" s="103"/>
      <c r="HT162" s="103"/>
      <c r="HU162" s="103"/>
      <c r="HV162" s="103"/>
      <c r="HW162" s="103"/>
      <c r="HX162" s="103"/>
      <c r="HY162" s="103"/>
      <c r="HZ162" s="103"/>
      <c r="IA162" s="103"/>
      <c r="IB162" s="103"/>
      <c r="IC162" s="103"/>
      <c r="ID162" s="103"/>
      <c r="IE162" s="103"/>
      <c r="IF162" s="103"/>
      <c r="IG162" s="103"/>
      <c r="IH162" s="103"/>
      <c r="II162" s="103"/>
      <c r="IJ162" s="103"/>
      <c r="IK162" s="103"/>
      <c r="IL162" s="103"/>
      <c r="IM162" s="103"/>
      <c r="IN162" s="103"/>
      <c r="IO162" s="103"/>
      <c r="IP162" s="103"/>
      <c r="IQ162" s="103"/>
      <c r="IR162" s="103"/>
      <c r="IS162" s="103"/>
      <c r="IT162" s="103"/>
      <c r="IU162" s="103"/>
      <c r="IV162" s="103"/>
      <c r="IW162" s="103"/>
      <c r="IX162" s="103"/>
      <c r="IY162" s="103"/>
      <c r="IZ162" s="103"/>
    </row>
    <row r="163" spans="1:260" s="108" customFormat="1" ht="12.6" customHeight="1" x14ac:dyDescent="0.2">
      <c r="A163" s="8"/>
      <c r="B163" s="116"/>
      <c r="C163" s="207" t="s">
        <v>144</v>
      </c>
      <c r="D163" s="142" t="s">
        <v>14</v>
      </c>
      <c r="E163" s="118"/>
      <c r="F163" s="306">
        <f>-F111</f>
        <v>0</v>
      </c>
      <c r="G163" s="306">
        <f t="shared" ref="G163:R163" si="21">-G111</f>
        <v>0</v>
      </c>
      <c r="H163" s="306">
        <f t="shared" si="21"/>
        <v>0</v>
      </c>
      <c r="I163" s="306">
        <f t="shared" si="21"/>
        <v>6325</v>
      </c>
      <c r="J163" s="306">
        <f t="shared" si="21"/>
        <v>6087.4305555555575</v>
      </c>
      <c r="K163" s="306">
        <f t="shared" si="21"/>
        <v>5567.2222222222199</v>
      </c>
      <c r="L163" s="306">
        <f t="shared" si="21"/>
        <v>4956.875</v>
      </c>
      <c r="M163" s="306">
        <f t="shared" si="21"/>
        <v>4256.3888888888878</v>
      </c>
      <c r="N163" s="306">
        <f t="shared" si="21"/>
        <v>3465.7638888888882</v>
      </c>
      <c r="O163" s="306">
        <f t="shared" si="21"/>
        <v>2584.9999999999991</v>
      </c>
      <c r="P163" s="306">
        <f t="shared" si="21"/>
        <v>1614.0972222222213</v>
      </c>
      <c r="Q163" s="306">
        <f t="shared" si="21"/>
        <v>553.05555555555509</v>
      </c>
      <c r="R163" s="306">
        <f t="shared" si="21"/>
        <v>0</v>
      </c>
      <c r="S163" s="116"/>
      <c r="T163" s="103"/>
      <c r="U163" s="4"/>
      <c r="V163" s="4"/>
      <c r="W163" s="4"/>
      <c r="X163" s="4"/>
      <c r="Y163" s="4"/>
      <c r="Z163" s="4"/>
      <c r="AA163" s="4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3"/>
      <c r="DL163" s="103"/>
      <c r="DM163" s="103"/>
      <c r="DN163" s="103"/>
      <c r="DO163" s="103"/>
      <c r="DP163" s="103"/>
      <c r="DQ163" s="103"/>
      <c r="DR163" s="103"/>
      <c r="DS163" s="103"/>
      <c r="DT163" s="103"/>
      <c r="DU163" s="103"/>
      <c r="DV163" s="103"/>
      <c r="DW163" s="103"/>
      <c r="DX163" s="103"/>
      <c r="DY163" s="103"/>
      <c r="DZ163" s="103"/>
      <c r="EA163" s="103"/>
      <c r="EB163" s="103"/>
      <c r="EC163" s="103"/>
      <c r="ED163" s="103"/>
      <c r="EE163" s="103"/>
      <c r="EF163" s="103"/>
      <c r="EG163" s="103"/>
      <c r="EH163" s="103"/>
      <c r="EI163" s="103"/>
      <c r="EJ163" s="103"/>
      <c r="EK163" s="103"/>
      <c r="EL163" s="103"/>
      <c r="EM163" s="103"/>
      <c r="EN163" s="103"/>
      <c r="EO163" s="103"/>
      <c r="EP163" s="103"/>
      <c r="EQ163" s="103"/>
      <c r="ER163" s="103"/>
      <c r="ES163" s="103"/>
      <c r="ET163" s="103"/>
      <c r="EU163" s="103"/>
      <c r="EV163" s="103"/>
      <c r="EW163" s="103"/>
      <c r="EX163" s="103"/>
      <c r="EY163" s="103"/>
      <c r="EZ163" s="103"/>
      <c r="FA163" s="103"/>
      <c r="FB163" s="103"/>
      <c r="FC163" s="103"/>
      <c r="FD163" s="103"/>
      <c r="FE163" s="103"/>
      <c r="FF163" s="103"/>
      <c r="FG163" s="103"/>
      <c r="FH163" s="103"/>
      <c r="FI163" s="103"/>
      <c r="FJ163" s="103"/>
      <c r="FK163" s="103"/>
      <c r="FL163" s="103"/>
      <c r="FM163" s="103"/>
      <c r="FN163" s="103"/>
      <c r="FO163" s="103"/>
      <c r="FP163" s="103"/>
      <c r="FQ163" s="103"/>
      <c r="FR163" s="103"/>
      <c r="FS163" s="103"/>
      <c r="FT163" s="103"/>
      <c r="FU163" s="103"/>
      <c r="FV163" s="103"/>
      <c r="FW163" s="103"/>
      <c r="FX163" s="103"/>
      <c r="FY163" s="103"/>
      <c r="FZ163" s="103"/>
      <c r="GA163" s="103"/>
      <c r="GB163" s="103"/>
      <c r="GC163" s="103"/>
      <c r="GD163" s="103"/>
      <c r="GE163" s="103"/>
      <c r="GF163" s="103"/>
      <c r="GG163" s="103"/>
      <c r="GH163" s="103"/>
      <c r="GI163" s="103"/>
      <c r="GJ163" s="103"/>
      <c r="GK163" s="103"/>
      <c r="GL163" s="103"/>
      <c r="GM163" s="103"/>
      <c r="GN163" s="103"/>
      <c r="GO163" s="103"/>
      <c r="GP163" s="103"/>
      <c r="GQ163" s="103"/>
      <c r="GR163" s="103"/>
      <c r="GS163" s="103"/>
      <c r="GT163" s="103"/>
      <c r="GU163" s="103"/>
      <c r="GV163" s="103"/>
      <c r="GW163" s="103"/>
      <c r="GX163" s="103"/>
      <c r="GY163" s="103"/>
      <c r="GZ163" s="103"/>
      <c r="HA163" s="103"/>
      <c r="HB163" s="103"/>
      <c r="HC163" s="103"/>
      <c r="HD163" s="103"/>
      <c r="HE163" s="103"/>
      <c r="HF163" s="103"/>
      <c r="HG163" s="103"/>
      <c r="HH163" s="103"/>
      <c r="HI163" s="103"/>
      <c r="HJ163" s="103"/>
      <c r="HK163" s="103"/>
      <c r="HL163" s="103"/>
      <c r="HM163" s="103"/>
      <c r="HN163" s="103"/>
      <c r="HO163" s="103"/>
      <c r="HP163" s="103"/>
      <c r="HQ163" s="103"/>
      <c r="HR163" s="103"/>
      <c r="HS163" s="103"/>
      <c r="HT163" s="103"/>
      <c r="HU163" s="103"/>
      <c r="HV163" s="103"/>
      <c r="HW163" s="103"/>
      <c r="HX163" s="103"/>
      <c r="HY163" s="103"/>
      <c r="HZ163" s="103"/>
      <c r="IA163" s="103"/>
      <c r="IB163" s="103"/>
      <c r="IC163" s="103"/>
      <c r="ID163" s="103"/>
      <c r="IE163" s="103"/>
      <c r="IF163" s="103"/>
      <c r="IG163" s="103"/>
      <c r="IH163" s="103"/>
      <c r="II163" s="103"/>
      <c r="IJ163" s="103"/>
      <c r="IK163" s="103"/>
      <c r="IL163" s="103"/>
      <c r="IM163" s="103"/>
      <c r="IN163" s="103"/>
      <c r="IO163" s="103"/>
      <c r="IP163" s="103"/>
      <c r="IQ163" s="103"/>
      <c r="IR163" s="103"/>
      <c r="IS163" s="103"/>
      <c r="IT163" s="103"/>
      <c r="IU163" s="103"/>
      <c r="IV163" s="103"/>
      <c r="IW163" s="103"/>
      <c r="IX163" s="103"/>
      <c r="IY163" s="103"/>
      <c r="IZ163" s="103"/>
    </row>
    <row r="164" spans="1:260" s="108" customFormat="1" ht="12.6" customHeight="1" x14ac:dyDescent="0.2">
      <c r="A164" s="8"/>
      <c r="B164" s="116"/>
      <c r="C164" s="207" t="s">
        <v>145</v>
      </c>
      <c r="D164" s="142" t="s">
        <v>14</v>
      </c>
      <c r="E164" s="118"/>
      <c r="F164" s="306">
        <f>-F112</f>
        <v>0</v>
      </c>
      <c r="G164" s="306">
        <f t="shared" ref="G164:R164" si="22">-G112</f>
        <v>0</v>
      </c>
      <c r="H164" s="306">
        <f t="shared" si="22"/>
        <v>0</v>
      </c>
      <c r="I164" s="306">
        <f t="shared" si="22"/>
        <v>3500</v>
      </c>
      <c r="J164" s="306">
        <f t="shared" si="22"/>
        <v>4319.4444444444398</v>
      </c>
      <c r="K164" s="306">
        <f t="shared" si="22"/>
        <v>5138.8888888888896</v>
      </c>
      <c r="L164" s="306">
        <f t="shared" si="22"/>
        <v>5958.3333333333303</v>
      </c>
      <c r="M164" s="306">
        <f t="shared" si="22"/>
        <v>6777.7777777777774</v>
      </c>
      <c r="N164" s="306">
        <f t="shared" si="22"/>
        <v>7597.2222222222217</v>
      </c>
      <c r="O164" s="306">
        <f t="shared" si="22"/>
        <v>8416.6666666666661</v>
      </c>
      <c r="P164" s="306">
        <f t="shared" si="22"/>
        <v>9236.1111111111095</v>
      </c>
      <c r="Q164" s="306">
        <f t="shared" si="22"/>
        <v>10055.555555555553</v>
      </c>
      <c r="R164" s="306">
        <f t="shared" si="22"/>
        <v>0</v>
      </c>
      <c r="S164" s="116"/>
      <c r="T164" s="103"/>
      <c r="U164" s="4"/>
      <c r="V164" s="4"/>
      <c r="W164" s="4"/>
      <c r="X164" s="4"/>
      <c r="Y164" s="4"/>
      <c r="Z164" s="4"/>
      <c r="AA164" s="4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  <c r="DR164" s="103"/>
      <c r="DS164" s="103"/>
      <c r="DT164" s="103"/>
      <c r="DU164" s="103"/>
      <c r="DV164" s="103"/>
      <c r="DW164" s="103"/>
      <c r="DX164" s="103"/>
      <c r="DY164" s="103"/>
      <c r="DZ164" s="103"/>
      <c r="EA164" s="103"/>
      <c r="EB164" s="103"/>
      <c r="EC164" s="103"/>
      <c r="ED164" s="103"/>
      <c r="EE164" s="103"/>
      <c r="EF164" s="103"/>
      <c r="EG164" s="103"/>
      <c r="EH164" s="103"/>
      <c r="EI164" s="103"/>
      <c r="EJ164" s="103"/>
      <c r="EK164" s="103"/>
      <c r="EL164" s="103"/>
      <c r="EM164" s="103"/>
      <c r="EN164" s="103"/>
      <c r="EO164" s="103"/>
      <c r="EP164" s="103"/>
      <c r="EQ164" s="103"/>
      <c r="ER164" s="103"/>
      <c r="ES164" s="103"/>
      <c r="ET164" s="103"/>
      <c r="EU164" s="103"/>
      <c r="EV164" s="103"/>
      <c r="EW164" s="103"/>
      <c r="EX164" s="103"/>
      <c r="EY164" s="103"/>
      <c r="EZ164" s="103"/>
      <c r="FA164" s="103"/>
      <c r="FB164" s="103"/>
      <c r="FC164" s="103"/>
      <c r="FD164" s="103"/>
      <c r="FE164" s="103"/>
      <c r="FF164" s="103"/>
      <c r="FG164" s="103"/>
      <c r="FH164" s="103"/>
      <c r="FI164" s="103"/>
      <c r="FJ164" s="103"/>
      <c r="FK164" s="103"/>
      <c r="FL164" s="103"/>
      <c r="FM164" s="103"/>
      <c r="FN164" s="103"/>
      <c r="FO164" s="103"/>
      <c r="FP164" s="103"/>
      <c r="FQ164" s="103"/>
      <c r="FR164" s="103"/>
      <c r="FS164" s="103"/>
      <c r="FT164" s="103"/>
      <c r="FU164" s="103"/>
      <c r="FV164" s="103"/>
      <c r="FW164" s="103"/>
      <c r="FX164" s="103"/>
      <c r="FY164" s="103"/>
      <c r="FZ164" s="103"/>
      <c r="GA164" s="103"/>
      <c r="GB164" s="103"/>
      <c r="GC164" s="103"/>
      <c r="GD164" s="103"/>
      <c r="GE164" s="103"/>
      <c r="GF164" s="103"/>
      <c r="GG164" s="103"/>
      <c r="GH164" s="103"/>
      <c r="GI164" s="103"/>
      <c r="GJ164" s="103"/>
      <c r="GK164" s="103"/>
      <c r="GL164" s="103"/>
      <c r="GM164" s="103"/>
      <c r="GN164" s="103"/>
      <c r="GO164" s="103"/>
      <c r="GP164" s="103"/>
      <c r="GQ164" s="103"/>
      <c r="GR164" s="103"/>
      <c r="GS164" s="103"/>
      <c r="GT164" s="103"/>
      <c r="GU164" s="103"/>
      <c r="GV164" s="103"/>
      <c r="GW164" s="103"/>
      <c r="GX164" s="103"/>
      <c r="GY164" s="103"/>
      <c r="GZ164" s="103"/>
      <c r="HA164" s="103"/>
      <c r="HB164" s="103"/>
      <c r="HC164" s="103"/>
      <c r="HD164" s="103"/>
      <c r="HE164" s="103"/>
      <c r="HF164" s="103"/>
      <c r="HG164" s="103"/>
      <c r="HH164" s="103"/>
      <c r="HI164" s="103"/>
      <c r="HJ164" s="103"/>
      <c r="HK164" s="103"/>
      <c r="HL164" s="103"/>
      <c r="HM164" s="103"/>
      <c r="HN164" s="103"/>
      <c r="HO164" s="103"/>
      <c r="HP164" s="103"/>
      <c r="HQ164" s="103"/>
      <c r="HR164" s="103"/>
      <c r="HS164" s="103"/>
      <c r="HT164" s="103"/>
      <c r="HU164" s="103"/>
      <c r="HV164" s="103"/>
      <c r="HW164" s="103"/>
      <c r="HX164" s="103"/>
      <c r="HY164" s="103"/>
      <c r="HZ164" s="103"/>
      <c r="IA164" s="103"/>
      <c r="IB164" s="103"/>
      <c r="IC164" s="103"/>
      <c r="ID164" s="103"/>
      <c r="IE164" s="103"/>
      <c r="IF164" s="103"/>
      <c r="IG164" s="103"/>
      <c r="IH164" s="103"/>
      <c r="II164" s="103"/>
      <c r="IJ164" s="103"/>
      <c r="IK164" s="103"/>
      <c r="IL164" s="103"/>
      <c r="IM164" s="103"/>
      <c r="IN164" s="103"/>
      <c r="IO164" s="103"/>
      <c r="IP164" s="103"/>
      <c r="IQ164" s="103"/>
      <c r="IR164" s="103"/>
      <c r="IS164" s="103"/>
      <c r="IT164" s="103"/>
      <c r="IU164" s="103"/>
      <c r="IV164" s="103"/>
      <c r="IW164" s="103"/>
      <c r="IX164" s="103"/>
      <c r="IY164" s="103"/>
      <c r="IZ164" s="103"/>
    </row>
    <row r="165" spans="1:260" s="108" customFormat="1" ht="12.6" customHeight="1" x14ac:dyDescent="0.2">
      <c r="A165" s="8"/>
      <c r="B165" s="116"/>
      <c r="C165" s="207" t="s">
        <v>212</v>
      </c>
      <c r="D165" s="142" t="s">
        <v>14</v>
      </c>
      <c r="E165" s="118"/>
      <c r="F165" s="306">
        <f>-F115</f>
        <v>1677.5</v>
      </c>
      <c r="G165" s="306">
        <f t="shared" ref="G165:R165" si="23">-G115</f>
        <v>1677.5</v>
      </c>
      <c r="H165" s="306">
        <f t="shared" si="23"/>
        <v>1677.5</v>
      </c>
      <c r="I165" s="306">
        <f t="shared" si="23"/>
        <v>1677.5</v>
      </c>
      <c r="J165" s="306">
        <f t="shared" si="23"/>
        <v>1581.25</v>
      </c>
      <c r="K165" s="306">
        <f t="shared" si="23"/>
        <v>1462.465277777779</v>
      </c>
      <c r="L165" s="306">
        <f t="shared" si="23"/>
        <v>1321.1458333333333</v>
      </c>
      <c r="M165" s="306">
        <f t="shared" si="23"/>
        <v>1157.2916666666665</v>
      </c>
      <c r="N165" s="306">
        <f t="shared" si="23"/>
        <v>970.9027777777776</v>
      </c>
      <c r="O165" s="306">
        <f t="shared" si="23"/>
        <v>761.9791666666664</v>
      </c>
      <c r="P165" s="306">
        <f t="shared" si="23"/>
        <v>530.52083333333258</v>
      </c>
      <c r="Q165" s="306">
        <f t="shared" si="23"/>
        <v>276.52777777777737</v>
      </c>
      <c r="R165" s="306">
        <f t="shared" si="23"/>
        <v>0</v>
      </c>
      <c r="S165" s="116"/>
      <c r="T165" s="103"/>
      <c r="U165" s="4"/>
      <c r="V165" s="4"/>
      <c r="W165" s="4"/>
      <c r="X165" s="4"/>
      <c r="Y165" s="4"/>
      <c r="Z165" s="4"/>
      <c r="AA165" s="4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3"/>
      <c r="CS165" s="103"/>
      <c r="CT165" s="103"/>
      <c r="CU165" s="103"/>
      <c r="CV165" s="103"/>
      <c r="CW165" s="103"/>
      <c r="CX165" s="103"/>
      <c r="CY165" s="103"/>
      <c r="CZ165" s="103"/>
      <c r="DA165" s="103"/>
      <c r="DB165" s="103"/>
      <c r="DC165" s="103"/>
      <c r="DD165" s="103"/>
      <c r="DE165" s="103"/>
      <c r="DF165" s="103"/>
      <c r="DG165" s="103"/>
      <c r="DH165" s="103"/>
      <c r="DI165" s="103"/>
      <c r="DJ165" s="103"/>
      <c r="DK165" s="103"/>
      <c r="DL165" s="103"/>
      <c r="DM165" s="103"/>
      <c r="DN165" s="103"/>
      <c r="DO165" s="103"/>
      <c r="DP165" s="103"/>
      <c r="DQ165" s="103"/>
      <c r="DR165" s="103"/>
      <c r="DS165" s="103"/>
      <c r="DT165" s="103"/>
      <c r="DU165" s="103"/>
      <c r="DV165" s="103"/>
      <c r="DW165" s="103"/>
      <c r="DX165" s="103"/>
      <c r="DY165" s="103"/>
      <c r="DZ165" s="103"/>
      <c r="EA165" s="103"/>
      <c r="EB165" s="103"/>
      <c r="EC165" s="103"/>
      <c r="ED165" s="103"/>
      <c r="EE165" s="103"/>
      <c r="EF165" s="103"/>
      <c r="EG165" s="103"/>
      <c r="EH165" s="103"/>
      <c r="EI165" s="103"/>
      <c r="EJ165" s="103"/>
      <c r="EK165" s="103"/>
      <c r="EL165" s="103"/>
      <c r="EM165" s="103"/>
      <c r="EN165" s="103"/>
      <c r="EO165" s="103"/>
      <c r="EP165" s="103"/>
      <c r="EQ165" s="103"/>
      <c r="ER165" s="103"/>
      <c r="ES165" s="103"/>
      <c r="ET165" s="103"/>
      <c r="EU165" s="103"/>
      <c r="EV165" s="103"/>
      <c r="EW165" s="103"/>
      <c r="EX165" s="103"/>
      <c r="EY165" s="103"/>
      <c r="EZ165" s="103"/>
      <c r="FA165" s="103"/>
      <c r="FB165" s="103"/>
      <c r="FC165" s="103"/>
      <c r="FD165" s="103"/>
      <c r="FE165" s="103"/>
      <c r="FF165" s="103"/>
      <c r="FG165" s="103"/>
      <c r="FH165" s="103"/>
      <c r="FI165" s="103"/>
      <c r="FJ165" s="103"/>
      <c r="FK165" s="103"/>
      <c r="FL165" s="103"/>
      <c r="FM165" s="103"/>
      <c r="FN165" s="103"/>
      <c r="FO165" s="103"/>
      <c r="FP165" s="103"/>
      <c r="FQ165" s="103"/>
      <c r="FR165" s="103"/>
      <c r="FS165" s="103"/>
      <c r="FT165" s="103"/>
      <c r="FU165" s="103"/>
      <c r="FV165" s="103"/>
      <c r="FW165" s="103"/>
      <c r="FX165" s="103"/>
      <c r="FY165" s="103"/>
      <c r="FZ165" s="103"/>
      <c r="GA165" s="103"/>
      <c r="GB165" s="103"/>
      <c r="GC165" s="103"/>
      <c r="GD165" s="103"/>
      <c r="GE165" s="103"/>
      <c r="GF165" s="103"/>
      <c r="GG165" s="103"/>
      <c r="GH165" s="103"/>
      <c r="GI165" s="103"/>
      <c r="GJ165" s="103"/>
      <c r="GK165" s="103"/>
      <c r="GL165" s="103"/>
      <c r="GM165" s="103"/>
      <c r="GN165" s="103"/>
      <c r="GO165" s="103"/>
      <c r="GP165" s="103"/>
      <c r="GQ165" s="103"/>
      <c r="GR165" s="103"/>
      <c r="GS165" s="103"/>
      <c r="GT165" s="103"/>
      <c r="GU165" s="103"/>
      <c r="GV165" s="103"/>
      <c r="GW165" s="103"/>
      <c r="GX165" s="103"/>
      <c r="GY165" s="103"/>
      <c r="GZ165" s="103"/>
      <c r="HA165" s="103"/>
      <c r="HB165" s="103"/>
      <c r="HC165" s="103"/>
      <c r="HD165" s="103"/>
      <c r="HE165" s="103"/>
      <c r="HF165" s="103"/>
      <c r="HG165" s="103"/>
      <c r="HH165" s="103"/>
      <c r="HI165" s="103"/>
      <c r="HJ165" s="103"/>
      <c r="HK165" s="103"/>
      <c r="HL165" s="103"/>
      <c r="HM165" s="103"/>
      <c r="HN165" s="103"/>
      <c r="HO165" s="103"/>
      <c r="HP165" s="103"/>
      <c r="HQ165" s="103"/>
      <c r="HR165" s="103"/>
      <c r="HS165" s="103"/>
      <c r="HT165" s="103"/>
      <c r="HU165" s="103"/>
      <c r="HV165" s="103"/>
      <c r="HW165" s="103"/>
      <c r="HX165" s="103"/>
      <c r="HY165" s="103"/>
      <c r="HZ165" s="103"/>
      <c r="IA165" s="103"/>
      <c r="IB165" s="103"/>
      <c r="IC165" s="103"/>
      <c r="ID165" s="103"/>
      <c r="IE165" s="103"/>
      <c r="IF165" s="103"/>
      <c r="IG165" s="103"/>
      <c r="IH165" s="103"/>
      <c r="II165" s="103"/>
      <c r="IJ165" s="103"/>
      <c r="IK165" s="103"/>
      <c r="IL165" s="103"/>
      <c r="IM165" s="103"/>
      <c r="IN165" s="103"/>
      <c r="IO165" s="103"/>
      <c r="IP165" s="103"/>
      <c r="IQ165" s="103"/>
      <c r="IR165" s="103"/>
      <c r="IS165" s="103"/>
      <c r="IT165" s="103"/>
      <c r="IU165" s="103"/>
      <c r="IV165" s="103"/>
      <c r="IW165" s="103"/>
      <c r="IX165" s="103"/>
      <c r="IY165" s="103"/>
      <c r="IZ165" s="103"/>
    </row>
    <row r="166" spans="1:260" s="108" customFormat="1" ht="12.6" customHeight="1" x14ac:dyDescent="0.2">
      <c r="A166" s="8"/>
      <c r="B166" s="116"/>
      <c r="C166" s="207" t="s">
        <v>213</v>
      </c>
      <c r="D166" s="142" t="s">
        <v>14</v>
      </c>
      <c r="E166" s="118"/>
      <c r="F166" s="306">
        <f>-F116</f>
        <v>0</v>
      </c>
      <c r="G166" s="306">
        <f t="shared" ref="G166:R166" si="24">-G116</f>
        <v>0</v>
      </c>
      <c r="H166" s="306">
        <f t="shared" si="24"/>
        <v>0</v>
      </c>
      <c r="I166" s="306">
        <f t="shared" si="24"/>
        <v>875</v>
      </c>
      <c r="J166" s="306">
        <f t="shared" si="24"/>
        <v>1079.8611111111099</v>
      </c>
      <c r="K166" s="306">
        <f t="shared" si="24"/>
        <v>1284.7222222222199</v>
      </c>
      <c r="L166" s="306">
        <f t="shared" si="24"/>
        <v>1489.5833333333351</v>
      </c>
      <c r="M166" s="306">
        <f t="shared" si="24"/>
        <v>1694.444444444445</v>
      </c>
      <c r="N166" s="306">
        <f t="shared" si="24"/>
        <v>1899.305555555555</v>
      </c>
      <c r="O166" s="306">
        <f t="shared" si="24"/>
        <v>2104.1666666666652</v>
      </c>
      <c r="P166" s="306">
        <f t="shared" si="24"/>
        <v>2309.0277777777751</v>
      </c>
      <c r="Q166" s="306">
        <f t="shared" si="24"/>
        <v>2513.8888888888901</v>
      </c>
      <c r="R166" s="306">
        <f t="shared" si="24"/>
        <v>0</v>
      </c>
      <c r="S166" s="116"/>
      <c r="T166" s="103"/>
      <c r="U166" s="4"/>
      <c r="V166" s="4"/>
      <c r="W166" s="4"/>
      <c r="X166" s="4"/>
      <c r="Y166" s="4"/>
      <c r="Z166" s="4"/>
      <c r="AA166" s="4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3"/>
      <c r="DC166" s="103"/>
      <c r="DD166" s="103"/>
      <c r="DE166" s="103"/>
      <c r="DF166" s="103"/>
      <c r="DG166" s="103"/>
      <c r="DH166" s="103"/>
      <c r="DI166" s="103"/>
      <c r="DJ166" s="103"/>
      <c r="DK166" s="103"/>
      <c r="DL166" s="103"/>
      <c r="DM166" s="103"/>
      <c r="DN166" s="103"/>
      <c r="DO166" s="103"/>
      <c r="DP166" s="103"/>
      <c r="DQ166" s="103"/>
      <c r="DR166" s="103"/>
      <c r="DS166" s="103"/>
      <c r="DT166" s="103"/>
      <c r="DU166" s="103"/>
      <c r="DV166" s="103"/>
      <c r="DW166" s="103"/>
      <c r="DX166" s="103"/>
      <c r="DY166" s="103"/>
      <c r="DZ166" s="103"/>
      <c r="EA166" s="103"/>
      <c r="EB166" s="103"/>
      <c r="EC166" s="103"/>
      <c r="ED166" s="103"/>
      <c r="EE166" s="103"/>
      <c r="EF166" s="103"/>
      <c r="EG166" s="103"/>
      <c r="EH166" s="103"/>
      <c r="EI166" s="103"/>
      <c r="EJ166" s="103"/>
      <c r="EK166" s="103"/>
      <c r="EL166" s="103"/>
      <c r="EM166" s="103"/>
      <c r="EN166" s="103"/>
      <c r="EO166" s="103"/>
      <c r="EP166" s="103"/>
      <c r="EQ166" s="103"/>
      <c r="ER166" s="103"/>
      <c r="ES166" s="103"/>
      <c r="ET166" s="103"/>
      <c r="EU166" s="103"/>
      <c r="EV166" s="103"/>
      <c r="EW166" s="103"/>
      <c r="EX166" s="103"/>
      <c r="EY166" s="103"/>
      <c r="EZ166" s="103"/>
      <c r="FA166" s="103"/>
      <c r="FB166" s="103"/>
      <c r="FC166" s="103"/>
      <c r="FD166" s="103"/>
      <c r="FE166" s="103"/>
      <c r="FF166" s="103"/>
      <c r="FG166" s="103"/>
      <c r="FH166" s="103"/>
      <c r="FI166" s="103"/>
      <c r="FJ166" s="103"/>
      <c r="FK166" s="103"/>
      <c r="FL166" s="103"/>
      <c r="FM166" s="103"/>
      <c r="FN166" s="103"/>
      <c r="FO166" s="103"/>
      <c r="FP166" s="103"/>
      <c r="FQ166" s="103"/>
      <c r="FR166" s="103"/>
      <c r="FS166" s="103"/>
      <c r="FT166" s="103"/>
      <c r="FU166" s="103"/>
      <c r="FV166" s="103"/>
      <c r="FW166" s="103"/>
      <c r="FX166" s="103"/>
      <c r="FY166" s="103"/>
      <c r="FZ166" s="103"/>
      <c r="GA166" s="103"/>
      <c r="GB166" s="103"/>
      <c r="GC166" s="103"/>
      <c r="GD166" s="103"/>
      <c r="GE166" s="103"/>
      <c r="GF166" s="103"/>
      <c r="GG166" s="103"/>
      <c r="GH166" s="103"/>
      <c r="GI166" s="103"/>
      <c r="GJ166" s="103"/>
      <c r="GK166" s="103"/>
      <c r="GL166" s="103"/>
      <c r="GM166" s="103"/>
      <c r="GN166" s="103"/>
      <c r="GO166" s="103"/>
      <c r="GP166" s="103"/>
      <c r="GQ166" s="103"/>
      <c r="GR166" s="103"/>
      <c r="GS166" s="103"/>
      <c r="GT166" s="103"/>
      <c r="GU166" s="103"/>
      <c r="GV166" s="103"/>
      <c r="GW166" s="103"/>
      <c r="GX166" s="103"/>
      <c r="GY166" s="103"/>
      <c r="GZ166" s="103"/>
      <c r="HA166" s="103"/>
      <c r="HB166" s="103"/>
      <c r="HC166" s="103"/>
      <c r="HD166" s="103"/>
      <c r="HE166" s="103"/>
      <c r="HF166" s="103"/>
      <c r="HG166" s="103"/>
      <c r="HH166" s="103"/>
      <c r="HI166" s="103"/>
      <c r="HJ166" s="103"/>
      <c r="HK166" s="103"/>
      <c r="HL166" s="103"/>
      <c r="HM166" s="103"/>
      <c r="HN166" s="103"/>
      <c r="HO166" s="103"/>
      <c r="HP166" s="103"/>
      <c r="HQ166" s="103"/>
      <c r="HR166" s="103"/>
      <c r="HS166" s="103"/>
      <c r="HT166" s="103"/>
      <c r="HU166" s="103"/>
      <c r="HV166" s="103"/>
      <c r="HW166" s="103"/>
      <c r="HX166" s="103"/>
      <c r="HY166" s="103"/>
      <c r="HZ166" s="103"/>
      <c r="IA166" s="103"/>
      <c r="IB166" s="103"/>
      <c r="IC166" s="103"/>
      <c r="ID166" s="103"/>
      <c r="IE166" s="103"/>
      <c r="IF166" s="103"/>
      <c r="IG166" s="103"/>
      <c r="IH166" s="103"/>
      <c r="II166" s="103"/>
      <c r="IJ166" s="103"/>
      <c r="IK166" s="103"/>
      <c r="IL166" s="103"/>
      <c r="IM166" s="103"/>
      <c r="IN166" s="103"/>
      <c r="IO166" s="103"/>
      <c r="IP166" s="103"/>
      <c r="IQ166" s="103"/>
      <c r="IR166" s="103"/>
      <c r="IS166" s="103"/>
      <c r="IT166" s="103"/>
      <c r="IU166" s="103"/>
      <c r="IV166" s="103"/>
      <c r="IW166" s="103"/>
      <c r="IX166" s="103"/>
      <c r="IY166" s="103"/>
      <c r="IZ166" s="103"/>
    </row>
    <row r="167" spans="1:260" s="108" customFormat="1" ht="12.6" customHeight="1" x14ac:dyDescent="0.2">
      <c r="A167" s="8"/>
      <c r="B167" s="116"/>
      <c r="C167" s="362" t="s">
        <v>142</v>
      </c>
      <c r="D167" s="287" t="s">
        <v>14</v>
      </c>
      <c r="E167" s="118"/>
      <c r="F167" s="308">
        <f>F163+F165</f>
        <v>1677.5</v>
      </c>
      <c r="G167" s="308">
        <f t="shared" ref="G167:R168" si="25">G163+G165</f>
        <v>1677.5</v>
      </c>
      <c r="H167" s="308">
        <f t="shared" si="25"/>
        <v>1677.5</v>
      </c>
      <c r="I167" s="308">
        <f t="shared" si="25"/>
        <v>8002.5</v>
      </c>
      <c r="J167" s="308">
        <f t="shared" si="25"/>
        <v>7668.6805555555575</v>
      </c>
      <c r="K167" s="308">
        <f t="shared" si="25"/>
        <v>7029.6874999999991</v>
      </c>
      <c r="L167" s="308">
        <f t="shared" si="25"/>
        <v>6278.020833333333</v>
      </c>
      <c r="M167" s="308">
        <f t="shared" si="25"/>
        <v>5413.6805555555547</v>
      </c>
      <c r="N167" s="308">
        <f t="shared" si="25"/>
        <v>4436.6666666666661</v>
      </c>
      <c r="O167" s="308">
        <f t="shared" si="25"/>
        <v>3346.9791666666656</v>
      </c>
      <c r="P167" s="308">
        <f t="shared" si="25"/>
        <v>2144.6180555555538</v>
      </c>
      <c r="Q167" s="308">
        <f t="shared" si="25"/>
        <v>829.58333333333246</v>
      </c>
      <c r="R167" s="308">
        <f t="shared" si="25"/>
        <v>0</v>
      </c>
      <c r="S167" s="116"/>
      <c r="T167" s="103"/>
      <c r="U167" s="4"/>
      <c r="V167" s="4"/>
      <c r="W167" s="4"/>
      <c r="X167" s="4"/>
      <c r="Y167" s="4"/>
      <c r="Z167" s="4"/>
      <c r="AA167" s="4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3"/>
      <c r="CS167" s="103"/>
      <c r="CT167" s="103"/>
      <c r="CU167" s="103"/>
      <c r="CV167" s="103"/>
      <c r="CW167" s="103"/>
      <c r="CX167" s="103"/>
      <c r="CY167" s="103"/>
      <c r="CZ167" s="103"/>
      <c r="DA167" s="103"/>
      <c r="DB167" s="103"/>
      <c r="DC167" s="103"/>
      <c r="DD167" s="103"/>
      <c r="DE167" s="103"/>
      <c r="DF167" s="103"/>
      <c r="DG167" s="103"/>
      <c r="DH167" s="103"/>
      <c r="DI167" s="103"/>
      <c r="DJ167" s="103"/>
      <c r="DK167" s="103"/>
      <c r="DL167" s="103"/>
      <c r="DM167" s="103"/>
      <c r="DN167" s="103"/>
      <c r="DO167" s="103"/>
      <c r="DP167" s="103"/>
      <c r="DQ167" s="103"/>
      <c r="DR167" s="103"/>
      <c r="DS167" s="103"/>
      <c r="DT167" s="103"/>
      <c r="DU167" s="103"/>
      <c r="DV167" s="103"/>
      <c r="DW167" s="103"/>
      <c r="DX167" s="103"/>
      <c r="DY167" s="103"/>
      <c r="DZ167" s="103"/>
      <c r="EA167" s="103"/>
      <c r="EB167" s="103"/>
      <c r="EC167" s="103"/>
      <c r="ED167" s="103"/>
      <c r="EE167" s="103"/>
      <c r="EF167" s="103"/>
      <c r="EG167" s="103"/>
      <c r="EH167" s="103"/>
      <c r="EI167" s="103"/>
      <c r="EJ167" s="103"/>
      <c r="EK167" s="103"/>
      <c r="EL167" s="103"/>
      <c r="EM167" s="103"/>
      <c r="EN167" s="103"/>
      <c r="EO167" s="103"/>
      <c r="EP167" s="103"/>
      <c r="EQ167" s="103"/>
      <c r="ER167" s="103"/>
      <c r="ES167" s="103"/>
      <c r="ET167" s="103"/>
      <c r="EU167" s="103"/>
      <c r="EV167" s="103"/>
      <c r="EW167" s="103"/>
      <c r="EX167" s="103"/>
      <c r="EY167" s="103"/>
      <c r="EZ167" s="103"/>
      <c r="FA167" s="103"/>
      <c r="FB167" s="103"/>
      <c r="FC167" s="103"/>
      <c r="FD167" s="103"/>
      <c r="FE167" s="103"/>
      <c r="FF167" s="103"/>
      <c r="FG167" s="103"/>
      <c r="FH167" s="103"/>
      <c r="FI167" s="103"/>
      <c r="FJ167" s="103"/>
      <c r="FK167" s="103"/>
      <c r="FL167" s="103"/>
      <c r="FM167" s="103"/>
      <c r="FN167" s="103"/>
      <c r="FO167" s="103"/>
      <c r="FP167" s="103"/>
      <c r="FQ167" s="103"/>
      <c r="FR167" s="103"/>
      <c r="FS167" s="103"/>
      <c r="FT167" s="103"/>
      <c r="FU167" s="103"/>
      <c r="FV167" s="103"/>
      <c r="FW167" s="103"/>
      <c r="FX167" s="103"/>
      <c r="FY167" s="103"/>
      <c r="FZ167" s="103"/>
      <c r="GA167" s="103"/>
      <c r="GB167" s="103"/>
      <c r="GC167" s="103"/>
      <c r="GD167" s="103"/>
      <c r="GE167" s="103"/>
      <c r="GF167" s="103"/>
      <c r="GG167" s="103"/>
      <c r="GH167" s="103"/>
      <c r="GI167" s="103"/>
      <c r="GJ167" s="103"/>
      <c r="GK167" s="103"/>
      <c r="GL167" s="103"/>
      <c r="GM167" s="103"/>
      <c r="GN167" s="103"/>
      <c r="GO167" s="103"/>
      <c r="GP167" s="103"/>
      <c r="GQ167" s="103"/>
      <c r="GR167" s="103"/>
      <c r="GS167" s="103"/>
      <c r="GT167" s="103"/>
      <c r="GU167" s="103"/>
      <c r="GV167" s="103"/>
      <c r="GW167" s="103"/>
      <c r="GX167" s="103"/>
      <c r="GY167" s="103"/>
      <c r="GZ167" s="103"/>
      <c r="HA167" s="103"/>
      <c r="HB167" s="103"/>
      <c r="HC167" s="103"/>
      <c r="HD167" s="103"/>
      <c r="HE167" s="103"/>
      <c r="HF167" s="103"/>
      <c r="HG167" s="103"/>
      <c r="HH167" s="103"/>
      <c r="HI167" s="103"/>
      <c r="HJ167" s="103"/>
      <c r="HK167" s="103"/>
      <c r="HL167" s="103"/>
      <c r="HM167" s="103"/>
      <c r="HN167" s="103"/>
      <c r="HO167" s="103"/>
      <c r="HP167" s="103"/>
      <c r="HQ167" s="103"/>
      <c r="HR167" s="103"/>
      <c r="HS167" s="103"/>
      <c r="HT167" s="103"/>
      <c r="HU167" s="103"/>
      <c r="HV167" s="103"/>
      <c r="HW167" s="103"/>
      <c r="HX167" s="103"/>
      <c r="HY167" s="103"/>
      <c r="HZ167" s="103"/>
      <c r="IA167" s="103"/>
      <c r="IB167" s="103"/>
      <c r="IC167" s="103"/>
      <c r="ID167" s="103"/>
      <c r="IE167" s="103"/>
      <c r="IF167" s="103"/>
      <c r="IG167" s="103"/>
      <c r="IH167" s="103"/>
      <c r="II167" s="103"/>
      <c r="IJ167" s="103"/>
      <c r="IK167" s="103"/>
      <c r="IL167" s="103"/>
      <c r="IM167" s="103"/>
      <c r="IN167" s="103"/>
      <c r="IO167" s="103"/>
      <c r="IP167" s="103"/>
      <c r="IQ167" s="103"/>
      <c r="IR167" s="103"/>
      <c r="IS167" s="103"/>
      <c r="IT167" s="103"/>
      <c r="IU167" s="103"/>
      <c r="IV167" s="103"/>
      <c r="IW167" s="103"/>
      <c r="IX167" s="103"/>
      <c r="IY167" s="103"/>
      <c r="IZ167" s="103"/>
    </row>
    <row r="168" spans="1:260" s="108" customFormat="1" ht="12.6" customHeight="1" x14ac:dyDescent="0.2">
      <c r="A168" s="8"/>
      <c r="B168" s="116"/>
      <c r="C168" s="362" t="s">
        <v>143</v>
      </c>
      <c r="D168" s="287" t="s">
        <v>14</v>
      </c>
      <c r="E168" s="118"/>
      <c r="F168" s="308">
        <f>F164+F166</f>
        <v>0</v>
      </c>
      <c r="G168" s="308">
        <f t="shared" si="25"/>
        <v>0</v>
      </c>
      <c r="H168" s="308">
        <f t="shared" si="25"/>
        <v>0</v>
      </c>
      <c r="I168" s="308">
        <f t="shared" si="25"/>
        <v>4375</v>
      </c>
      <c r="J168" s="308">
        <f t="shared" si="25"/>
        <v>5399.3055555555493</v>
      </c>
      <c r="K168" s="308">
        <f t="shared" si="25"/>
        <v>6423.6111111111095</v>
      </c>
      <c r="L168" s="308">
        <f t="shared" si="25"/>
        <v>7447.9166666666652</v>
      </c>
      <c r="M168" s="308">
        <f t="shared" si="25"/>
        <v>8472.2222222222226</v>
      </c>
      <c r="N168" s="308">
        <f t="shared" si="25"/>
        <v>9496.5277777777774</v>
      </c>
      <c r="O168" s="308">
        <f t="shared" si="25"/>
        <v>10520.833333333332</v>
      </c>
      <c r="P168" s="308">
        <f t="shared" si="25"/>
        <v>11545.138888888885</v>
      </c>
      <c r="Q168" s="308">
        <f t="shared" si="25"/>
        <v>12569.444444444443</v>
      </c>
      <c r="R168" s="308">
        <f t="shared" si="25"/>
        <v>0</v>
      </c>
      <c r="S168" s="116"/>
      <c r="T168" s="103"/>
      <c r="U168" s="4"/>
      <c r="V168" s="4"/>
      <c r="W168" s="4"/>
      <c r="X168" s="4"/>
      <c r="Y168" s="4"/>
      <c r="Z168" s="4"/>
      <c r="AA168" s="4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3"/>
      <c r="DC168" s="103"/>
      <c r="DD168" s="103"/>
      <c r="DE168" s="103"/>
      <c r="DF168" s="103"/>
      <c r="DG168" s="103"/>
      <c r="DH168" s="103"/>
      <c r="DI168" s="103"/>
      <c r="DJ168" s="103"/>
      <c r="DK168" s="103"/>
      <c r="DL168" s="103"/>
      <c r="DM168" s="103"/>
      <c r="DN168" s="103"/>
      <c r="DO168" s="103"/>
      <c r="DP168" s="103"/>
      <c r="DQ168" s="103"/>
      <c r="DR168" s="103"/>
      <c r="DS168" s="103"/>
      <c r="DT168" s="103"/>
      <c r="DU168" s="103"/>
      <c r="DV168" s="103"/>
      <c r="DW168" s="103"/>
      <c r="DX168" s="103"/>
      <c r="DY168" s="103"/>
      <c r="DZ168" s="103"/>
      <c r="EA168" s="103"/>
      <c r="EB168" s="103"/>
      <c r="EC168" s="103"/>
      <c r="ED168" s="103"/>
      <c r="EE168" s="103"/>
      <c r="EF168" s="103"/>
      <c r="EG168" s="103"/>
      <c r="EH168" s="103"/>
      <c r="EI168" s="103"/>
      <c r="EJ168" s="103"/>
      <c r="EK168" s="103"/>
      <c r="EL168" s="103"/>
      <c r="EM168" s="103"/>
      <c r="EN168" s="103"/>
      <c r="EO168" s="103"/>
      <c r="EP168" s="103"/>
      <c r="EQ168" s="103"/>
      <c r="ER168" s="103"/>
      <c r="ES168" s="103"/>
      <c r="ET168" s="103"/>
      <c r="EU168" s="103"/>
      <c r="EV168" s="103"/>
      <c r="EW168" s="103"/>
      <c r="EX168" s="103"/>
      <c r="EY168" s="103"/>
      <c r="EZ168" s="103"/>
      <c r="FA168" s="103"/>
      <c r="FB168" s="103"/>
      <c r="FC168" s="103"/>
      <c r="FD168" s="103"/>
      <c r="FE168" s="103"/>
      <c r="FF168" s="103"/>
      <c r="FG168" s="103"/>
      <c r="FH168" s="103"/>
      <c r="FI168" s="103"/>
      <c r="FJ168" s="103"/>
      <c r="FK168" s="103"/>
      <c r="FL168" s="103"/>
      <c r="FM168" s="103"/>
      <c r="FN168" s="103"/>
      <c r="FO168" s="103"/>
      <c r="FP168" s="103"/>
      <c r="FQ168" s="103"/>
      <c r="FR168" s="103"/>
      <c r="FS168" s="103"/>
      <c r="FT168" s="103"/>
      <c r="FU168" s="103"/>
      <c r="FV168" s="103"/>
      <c r="FW168" s="103"/>
      <c r="FX168" s="103"/>
      <c r="FY168" s="103"/>
      <c r="FZ168" s="103"/>
      <c r="GA168" s="103"/>
      <c r="GB168" s="103"/>
      <c r="GC168" s="103"/>
      <c r="GD168" s="103"/>
      <c r="GE168" s="103"/>
      <c r="GF168" s="103"/>
      <c r="GG168" s="103"/>
      <c r="GH168" s="103"/>
      <c r="GI168" s="103"/>
      <c r="GJ168" s="103"/>
      <c r="GK168" s="103"/>
      <c r="GL168" s="103"/>
      <c r="GM168" s="103"/>
      <c r="GN168" s="103"/>
      <c r="GO168" s="103"/>
      <c r="GP168" s="103"/>
      <c r="GQ168" s="103"/>
      <c r="GR168" s="103"/>
      <c r="GS168" s="103"/>
      <c r="GT168" s="103"/>
      <c r="GU168" s="103"/>
      <c r="GV168" s="103"/>
      <c r="GW168" s="103"/>
      <c r="GX168" s="103"/>
      <c r="GY168" s="103"/>
      <c r="GZ168" s="103"/>
      <c r="HA168" s="103"/>
      <c r="HB168" s="103"/>
      <c r="HC168" s="103"/>
      <c r="HD168" s="103"/>
      <c r="HE168" s="103"/>
      <c r="HF168" s="103"/>
      <c r="HG168" s="103"/>
      <c r="HH168" s="103"/>
      <c r="HI168" s="103"/>
      <c r="HJ168" s="103"/>
      <c r="HK168" s="103"/>
      <c r="HL168" s="103"/>
      <c r="HM168" s="103"/>
      <c r="HN168" s="103"/>
      <c r="HO168" s="103"/>
      <c r="HP168" s="103"/>
      <c r="HQ168" s="103"/>
      <c r="HR168" s="103"/>
      <c r="HS168" s="103"/>
      <c r="HT168" s="103"/>
      <c r="HU168" s="103"/>
      <c r="HV168" s="103"/>
      <c r="HW168" s="103"/>
      <c r="HX168" s="103"/>
      <c r="HY168" s="103"/>
      <c r="HZ168" s="103"/>
      <c r="IA168" s="103"/>
      <c r="IB168" s="103"/>
      <c r="IC168" s="103"/>
      <c r="ID168" s="103"/>
      <c r="IE168" s="103"/>
      <c r="IF168" s="103"/>
      <c r="IG168" s="103"/>
      <c r="IH168" s="103"/>
      <c r="II168" s="103"/>
      <c r="IJ168" s="103"/>
      <c r="IK168" s="103"/>
      <c r="IL168" s="103"/>
      <c r="IM168" s="103"/>
      <c r="IN168" s="103"/>
      <c r="IO168" s="103"/>
      <c r="IP168" s="103"/>
      <c r="IQ168" s="103"/>
      <c r="IR168" s="103"/>
      <c r="IS168" s="103"/>
      <c r="IT168" s="103"/>
      <c r="IU168" s="103"/>
      <c r="IV168" s="103"/>
      <c r="IW168" s="103"/>
      <c r="IX168" s="103"/>
      <c r="IY168" s="103"/>
      <c r="IZ168" s="103"/>
    </row>
    <row r="169" spans="1:260" s="108" customFormat="1" ht="3.75" customHeight="1" x14ac:dyDescent="0.2">
      <c r="A169" s="8"/>
      <c r="B169" s="116"/>
      <c r="C169" s="116"/>
      <c r="D169" s="116"/>
      <c r="E169" s="118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03"/>
      <c r="U169" s="4"/>
      <c r="V169" s="4"/>
      <c r="W169" s="4"/>
      <c r="X169" s="4"/>
      <c r="Y169" s="4"/>
      <c r="Z169" s="4"/>
      <c r="AA169" s="4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3"/>
      <c r="DE169" s="103"/>
      <c r="DF169" s="103"/>
      <c r="DG169" s="103"/>
      <c r="DH169" s="103"/>
      <c r="DI169" s="103"/>
      <c r="DJ169" s="103"/>
      <c r="DK169" s="103"/>
      <c r="DL169" s="103"/>
      <c r="DM169" s="103"/>
      <c r="DN169" s="103"/>
      <c r="DO169" s="103"/>
      <c r="DP169" s="103"/>
      <c r="DQ169" s="103"/>
      <c r="DR169" s="103"/>
      <c r="DS169" s="103"/>
      <c r="DT169" s="103"/>
      <c r="DU169" s="103"/>
      <c r="DV169" s="103"/>
      <c r="DW169" s="103"/>
      <c r="DX169" s="103"/>
      <c r="DY169" s="103"/>
      <c r="DZ169" s="103"/>
      <c r="EA169" s="103"/>
      <c r="EB169" s="103"/>
      <c r="EC169" s="103"/>
      <c r="ED169" s="103"/>
      <c r="EE169" s="103"/>
      <c r="EF169" s="103"/>
      <c r="EG169" s="103"/>
      <c r="EH169" s="103"/>
      <c r="EI169" s="103"/>
      <c r="EJ169" s="103"/>
      <c r="EK169" s="103"/>
      <c r="EL169" s="103"/>
      <c r="EM169" s="103"/>
      <c r="EN169" s="103"/>
      <c r="EO169" s="103"/>
      <c r="EP169" s="103"/>
      <c r="EQ169" s="103"/>
      <c r="ER169" s="103"/>
      <c r="ES169" s="103"/>
      <c r="ET169" s="103"/>
      <c r="EU169" s="103"/>
      <c r="EV169" s="103"/>
      <c r="EW169" s="103"/>
      <c r="EX169" s="103"/>
      <c r="EY169" s="103"/>
      <c r="EZ169" s="103"/>
      <c r="FA169" s="103"/>
      <c r="FB169" s="103"/>
      <c r="FC169" s="103"/>
      <c r="FD169" s="103"/>
      <c r="FE169" s="103"/>
      <c r="FF169" s="103"/>
      <c r="FG169" s="103"/>
      <c r="FH169" s="103"/>
      <c r="FI169" s="103"/>
      <c r="FJ169" s="103"/>
      <c r="FK169" s="103"/>
      <c r="FL169" s="103"/>
      <c r="FM169" s="103"/>
      <c r="FN169" s="103"/>
      <c r="FO169" s="103"/>
      <c r="FP169" s="103"/>
      <c r="FQ169" s="103"/>
      <c r="FR169" s="103"/>
      <c r="FS169" s="103"/>
      <c r="FT169" s="103"/>
      <c r="FU169" s="103"/>
      <c r="FV169" s="103"/>
      <c r="FW169" s="103"/>
      <c r="FX169" s="103"/>
      <c r="FY169" s="103"/>
      <c r="FZ169" s="103"/>
      <c r="GA169" s="103"/>
      <c r="GB169" s="103"/>
      <c r="GC169" s="103"/>
      <c r="GD169" s="103"/>
      <c r="GE169" s="103"/>
      <c r="GF169" s="103"/>
      <c r="GG169" s="103"/>
      <c r="GH169" s="103"/>
      <c r="GI169" s="103"/>
      <c r="GJ169" s="103"/>
      <c r="GK169" s="103"/>
      <c r="GL169" s="103"/>
      <c r="GM169" s="103"/>
      <c r="GN169" s="103"/>
      <c r="GO169" s="103"/>
      <c r="GP169" s="103"/>
      <c r="GQ169" s="103"/>
      <c r="GR169" s="103"/>
      <c r="GS169" s="103"/>
      <c r="GT169" s="103"/>
      <c r="GU169" s="103"/>
      <c r="GV169" s="103"/>
      <c r="GW169" s="103"/>
      <c r="GX169" s="103"/>
      <c r="GY169" s="103"/>
      <c r="GZ169" s="103"/>
      <c r="HA169" s="103"/>
      <c r="HB169" s="103"/>
      <c r="HC169" s="103"/>
      <c r="HD169" s="103"/>
      <c r="HE169" s="103"/>
      <c r="HF169" s="103"/>
      <c r="HG169" s="103"/>
      <c r="HH169" s="103"/>
      <c r="HI169" s="103"/>
      <c r="HJ169" s="103"/>
      <c r="HK169" s="103"/>
      <c r="HL169" s="103"/>
      <c r="HM169" s="103"/>
      <c r="HN169" s="103"/>
      <c r="HO169" s="103"/>
      <c r="HP169" s="103"/>
      <c r="HQ169" s="103"/>
      <c r="HR169" s="103"/>
      <c r="HS169" s="103"/>
      <c r="HT169" s="103"/>
      <c r="HU169" s="103"/>
      <c r="HV169" s="103"/>
      <c r="HW169" s="103"/>
      <c r="HX169" s="103"/>
      <c r="HY169" s="103"/>
      <c r="HZ169" s="103"/>
      <c r="IA169" s="103"/>
      <c r="IB169" s="103"/>
      <c r="IC169" s="103"/>
      <c r="ID169" s="103"/>
      <c r="IE169" s="103"/>
      <c r="IF169" s="103"/>
      <c r="IG169" s="103"/>
      <c r="IH169" s="103"/>
      <c r="II169" s="103"/>
      <c r="IJ169" s="103"/>
      <c r="IK169" s="103"/>
      <c r="IL169" s="103"/>
      <c r="IM169" s="103"/>
      <c r="IN169" s="103"/>
      <c r="IO169" s="103"/>
      <c r="IP169" s="103"/>
      <c r="IQ169" s="103"/>
      <c r="IR169" s="103"/>
      <c r="IS169" s="103"/>
      <c r="IT169" s="103"/>
      <c r="IU169" s="103"/>
      <c r="IV169" s="103"/>
      <c r="IW169" s="103"/>
      <c r="IX169" s="103"/>
      <c r="IY169" s="103"/>
      <c r="IZ169" s="103"/>
    </row>
    <row r="170" spans="1:260" s="108" customFormat="1" ht="15" x14ac:dyDescent="0.25">
      <c r="A170" s="8"/>
      <c r="B170" s="8"/>
      <c r="C170" s="4"/>
      <c r="D170" s="9"/>
      <c r="E170" s="9"/>
      <c r="F170" s="9"/>
      <c r="G170" s="9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103"/>
      <c r="U170" s="4"/>
      <c r="V170" s="4"/>
      <c r="W170" s="4"/>
      <c r="X170" s="4"/>
      <c r="Y170" s="4"/>
      <c r="Z170" s="4"/>
      <c r="AA170" s="4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  <c r="DR170" s="103"/>
      <c r="DS170" s="103"/>
      <c r="DT170" s="103"/>
      <c r="DU170" s="103"/>
      <c r="DV170" s="103"/>
      <c r="DW170" s="103"/>
      <c r="DX170" s="103"/>
      <c r="DY170" s="103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/>
      <c r="EM170" s="103"/>
      <c r="EN170" s="103"/>
      <c r="EO170" s="103"/>
      <c r="EP170" s="103"/>
      <c r="EQ170" s="103"/>
      <c r="ER170" s="103"/>
      <c r="ES170" s="103"/>
      <c r="ET170" s="103"/>
      <c r="EU170" s="103"/>
      <c r="EV170" s="103"/>
      <c r="EW170" s="103"/>
      <c r="EX170" s="103"/>
      <c r="EY170" s="103"/>
      <c r="EZ170" s="103"/>
      <c r="FA170" s="103"/>
      <c r="FB170" s="103"/>
      <c r="FC170" s="103"/>
      <c r="FD170" s="103"/>
      <c r="FE170" s="103"/>
      <c r="FF170" s="103"/>
      <c r="FG170" s="103"/>
      <c r="FH170" s="103"/>
      <c r="FI170" s="103"/>
      <c r="FJ170" s="103"/>
      <c r="FK170" s="103"/>
      <c r="FL170" s="103"/>
      <c r="FM170" s="103"/>
      <c r="FN170" s="103"/>
      <c r="FO170" s="103"/>
      <c r="FP170" s="103"/>
      <c r="FQ170" s="103"/>
      <c r="FR170" s="103"/>
      <c r="FS170" s="103"/>
      <c r="FT170" s="103"/>
      <c r="FU170" s="103"/>
      <c r="FV170" s="103"/>
      <c r="FW170" s="103"/>
      <c r="FX170" s="103"/>
      <c r="FY170" s="103"/>
      <c r="FZ170" s="103"/>
      <c r="GA170" s="103"/>
      <c r="GB170" s="103"/>
      <c r="GC170" s="103"/>
      <c r="GD170" s="103"/>
      <c r="GE170" s="103"/>
      <c r="GF170" s="103"/>
      <c r="GG170" s="103"/>
      <c r="GH170" s="103"/>
      <c r="GI170" s="103"/>
      <c r="GJ170" s="103"/>
      <c r="GK170" s="103"/>
      <c r="GL170" s="103"/>
      <c r="GM170" s="103"/>
      <c r="GN170" s="103"/>
      <c r="GO170" s="103"/>
      <c r="GP170" s="103"/>
      <c r="GQ170" s="103"/>
      <c r="GR170" s="103"/>
      <c r="GS170" s="103"/>
      <c r="GT170" s="103"/>
      <c r="GU170" s="103"/>
      <c r="GV170" s="103"/>
      <c r="GW170" s="103"/>
      <c r="GX170" s="103"/>
      <c r="GY170" s="103"/>
      <c r="GZ170" s="103"/>
      <c r="HA170" s="103"/>
      <c r="HB170" s="103"/>
      <c r="HC170" s="103"/>
      <c r="HD170" s="103"/>
      <c r="HE170" s="103"/>
      <c r="HF170" s="103"/>
      <c r="HG170" s="103"/>
      <c r="HH170" s="103"/>
      <c r="HI170" s="103"/>
      <c r="HJ170" s="103"/>
      <c r="HK170" s="103"/>
      <c r="HL170" s="103"/>
      <c r="HM170" s="103"/>
      <c r="HN170" s="103"/>
      <c r="HO170" s="103"/>
      <c r="HP170" s="103"/>
      <c r="HQ170" s="103"/>
      <c r="HR170" s="103"/>
      <c r="HS170" s="103"/>
      <c r="HT170" s="103"/>
      <c r="HU170" s="103"/>
      <c r="HV170" s="103"/>
      <c r="HW170" s="103"/>
      <c r="HX170" s="103"/>
      <c r="HY170" s="103"/>
      <c r="HZ170" s="103"/>
      <c r="IA170" s="103"/>
      <c r="IB170" s="103"/>
      <c r="IC170" s="103"/>
      <c r="ID170" s="103"/>
      <c r="IE170" s="103"/>
      <c r="IF170" s="103"/>
      <c r="IG170" s="103"/>
      <c r="IH170" s="103"/>
      <c r="II170" s="103"/>
      <c r="IJ170" s="103"/>
      <c r="IK170" s="103"/>
      <c r="IL170" s="103"/>
      <c r="IM170" s="103"/>
      <c r="IN170" s="103"/>
      <c r="IO170" s="103"/>
      <c r="IP170" s="103"/>
      <c r="IQ170" s="103"/>
      <c r="IR170" s="103"/>
      <c r="IS170" s="103"/>
      <c r="IT170" s="103"/>
      <c r="IU170" s="103"/>
      <c r="IV170" s="103"/>
      <c r="IW170" s="103"/>
      <c r="IX170" s="103"/>
      <c r="IY170" s="103"/>
      <c r="IZ170" s="103"/>
    </row>
    <row r="171" spans="1:260" s="108" customFormat="1" ht="15" hidden="1" x14ac:dyDescent="0.25">
      <c r="A171" s="8"/>
      <c r="B171" s="8"/>
      <c r="C171" s="4"/>
      <c r="D171" s="9"/>
      <c r="E171" s="9"/>
      <c r="F171" s="9"/>
      <c r="G171" s="9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103"/>
      <c r="U171" s="4"/>
      <c r="V171" s="4"/>
      <c r="W171" s="4"/>
      <c r="X171" s="4"/>
      <c r="Y171" s="4"/>
      <c r="Z171" s="4"/>
      <c r="AA171" s="4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  <c r="CW171" s="103"/>
      <c r="CX171" s="103"/>
      <c r="CY171" s="103"/>
      <c r="CZ171" s="103"/>
      <c r="DA171" s="103"/>
      <c r="DB171" s="103"/>
      <c r="DC171" s="103"/>
      <c r="DD171" s="103"/>
      <c r="DE171" s="103"/>
      <c r="DF171" s="103"/>
      <c r="DG171" s="103"/>
      <c r="DH171" s="103"/>
      <c r="DI171" s="103"/>
      <c r="DJ171" s="103"/>
      <c r="DK171" s="103"/>
      <c r="DL171" s="103"/>
      <c r="DM171" s="103"/>
      <c r="DN171" s="103"/>
      <c r="DO171" s="103"/>
      <c r="DP171" s="103"/>
      <c r="DQ171" s="103"/>
      <c r="DR171" s="103"/>
      <c r="DS171" s="103"/>
      <c r="DT171" s="103"/>
      <c r="DU171" s="103"/>
      <c r="DV171" s="103"/>
      <c r="DW171" s="103"/>
      <c r="DX171" s="103"/>
      <c r="DY171" s="103"/>
      <c r="DZ171" s="103"/>
      <c r="EA171" s="103"/>
      <c r="EB171" s="103"/>
      <c r="EC171" s="103"/>
      <c r="ED171" s="103"/>
      <c r="EE171" s="103"/>
      <c r="EF171" s="103"/>
      <c r="EG171" s="103"/>
      <c r="EH171" s="103"/>
      <c r="EI171" s="103"/>
      <c r="EJ171" s="103"/>
      <c r="EK171" s="103"/>
      <c r="EL171" s="103"/>
      <c r="EM171" s="103"/>
      <c r="EN171" s="103"/>
      <c r="EO171" s="103"/>
      <c r="EP171" s="103"/>
      <c r="EQ171" s="103"/>
      <c r="ER171" s="103"/>
      <c r="ES171" s="103"/>
      <c r="ET171" s="103"/>
      <c r="EU171" s="103"/>
      <c r="EV171" s="103"/>
      <c r="EW171" s="103"/>
      <c r="EX171" s="103"/>
      <c r="EY171" s="103"/>
      <c r="EZ171" s="103"/>
      <c r="FA171" s="103"/>
      <c r="FB171" s="103"/>
      <c r="FC171" s="103"/>
      <c r="FD171" s="103"/>
      <c r="FE171" s="103"/>
      <c r="FF171" s="103"/>
      <c r="FG171" s="103"/>
      <c r="FH171" s="103"/>
      <c r="FI171" s="103"/>
      <c r="FJ171" s="103"/>
      <c r="FK171" s="103"/>
      <c r="FL171" s="103"/>
      <c r="FM171" s="103"/>
      <c r="FN171" s="103"/>
      <c r="FO171" s="103"/>
      <c r="FP171" s="103"/>
      <c r="FQ171" s="103"/>
      <c r="FR171" s="103"/>
      <c r="FS171" s="103"/>
      <c r="FT171" s="103"/>
      <c r="FU171" s="103"/>
      <c r="FV171" s="103"/>
      <c r="FW171" s="103"/>
      <c r="FX171" s="103"/>
      <c r="FY171" s="103"/>
      <c r="FZ171" s="103"/>
      <c r="GA171" s="103"/>
      <c r="GB171" s="103"/>
      <c r="GC171" s="103"/>
      <c r="GD171" s="103"/>
      <c r="GE171" s="103"/>
      <c r="GF171" s="103"/>
      <c r="GG171" s="103"/>
      <c r="GH171" s="103"/>
      <c r="GI171" s="103"/>
      <c r="GJ171" s="103"/>
      <c r="GK171" s="103"/>
      <c r="GL171" s="103"/>
      <c r="GM171" s="103"/>
      <c r="GN171" s="103"/>
      <c r="GO171" s="103"/>
      <c r="GP171" s="103"/>
      <c r="GQ171" s="103"/>
      <c r="GR171" s="103"/>
      <c r="GS171" s="103"/>
      <c r="GT171" s="103"/>
      <c r="GU171" s="103"/>
      <c r="GV171" s="103"/>
      <c r="GW171" s="103"/>
      <c r="GX171" s="103"/>
      <c r="GY171" s="103"/>
      <c r="GZ171" s="103"/>
      <c r="HA171" s="103"/>
      <c r="HB171" s="103"/>
      <c r="HC171" s="103"/>
      <c r="HD171" s="103"/>
      <c r="HE171" s="103"/>
      <c r="HF171" s="103"/>
      <c r="HG171" s="103"/>
      <c r="HH171" s="103"/>
      <c r="HI171" s="103"/>
      <c r="HJ171" s="103"/>
      <c r="HK171" s="103"/>
      <c r="HL171" s="103"/>
      <c r="HM171" s="103"/>
      <c r="HN171" s="103"/>
      <c r="HO171" s="103"/>
      <c r="HP171" s="103"/>
      <c r="HQ171" s="103"/>
      <c r="HR171" s="103"/>
      <c r="HS171" s="103"/>
      <c r="HT171" s="103"/>
      <c r="HU171" s="103"/>
      <c r="HV171" s="103"/>
      <c r="HW171" s="103"/>
      <c r="HX171" s="103"/>
      <c r="HY171" s="103"/>
      <c r="HZ171" s="103"/>
      <c r="IA171" s="103"/>
      <c r="IB171" s="103"/>
      <c r="IC171" s="103"/>
      <c r="ID171" s="103"/>
      <c r="IE171" s="103"/>
      <c r="IF171" s="103"/>
      <c r="IG171" s="103"/>
      <c r="IH171" s="103"/>
      <c r="II171" s="103"/>
      <c r="IJ171" s="103"/>
      <c r="IK171" s="103"/>
      <c r="IL171" s="103"/>
      <c r="IM171" s="103"/>
      <c r="IN171" s="103"/>
      <c r="IO171" s="103"/>
      <c r="IP171" s="103"/>
      <c r="IQ171" s="103"/>
      <c r="IR171" s="103"/>
      <c r="IS171" s="103"/>
      <c r="IT171" s="103"/>
      <c r="IU171" s="103"/>
      <c r="IV171" s="103"/>
      <c r="IW171" s="103"/>
      <c r="IX171" s="103"/>
      <c r="IY171" s="103"/>
      <c r="IZ171" s="103"/>
    </row>
    <row r="172" spans="1:260" s="108" customFormat="1" ht="15" hidden="1" x14ac:dyDescent="0.25">
      <c r="A172" s="8"/>
      <c r="B172" s="8"/>
      <c r="C172" s="4"/>
      <c r="D172" s="9"/>
      <c r="E172" s="9"/>
      <c r="F172" s="9"/>
      <c r="G172" s="9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103"/>
      <c r="U172" s="4"/>
      <c r="V172" s="4"/>
      <c r="W172" s="4"/>
      <c r="X172" s="4"/>
      <c r="Y172" s="4"/>
      <c r="Z172" s="4"/>
      <c r="AA172" s="4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3"/>
      <c r="DT172" s="103"/>
      <c r="DU172" s="103"/>
      <c r="DV172" s="103"/>
      <c r="DW172" s="103"/>
      <c r="DX172" s="103"/>
      <c r="DY172" s="103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3"/>
      <c r="ET172" s="103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3"/>
      <c r="FF172" s="103"/>
      <c r="FG172" s="103"/>
      <c r="FH172" s="103"/>
      <c r="FI172" s="103"/>
      <c r="FJ172" s="103"/>
      <c r="FK172" s="103"/>
      <c r="FL172" s="103"/>
      <c r="FM172" s="103"/>
      <c r="FN172" s="103"/>
      <c r="FO172" s="103"/>
      <c r="FP172" s="103"/>
      <c r="FQ172" s="103"/>
      <c r="FR172" s="103"/>
      <c r="FS172" s="103"/>
      <c r="FT172" s="103"/>
      <c r="FU172" s="103"/>
      <c r="FV172" s="103"/>
      <c r="FW172" s="103"/>
      <c r="FX172" s="103"/>
      <c r="FY172" s="103"/>
      <c r="FZ172" s="103"/>
      <c r="GA172" s="103"/>
      <c r="GB172" s="103"/>
      <c r="GC172" s="103"/>
      <c r="GD172" s="103"/>
      <c r="GE172" s="103"/>
      <c r="GF172" s="103"/>
      <c r="GG172" s="103"/>
      <c r="GH172" s="103"/>
      <c r="GI172" s="103"/>
      <c r="GJ172" s="103"/>
      <c r="GK172" s="103"/>
      <c r="GL172" s="103"/>
      <c r="GM172" s="103"/>
      <c r="GN172" s="103"/>
      <c r="GO172" s="103"/>
      <c r="GP172" s="103"/>
      <c r="GQ172" s="103"/>
      <c r="GR172" s="103"/>
      <c r="GS172" s="103"/>
      <c r="GT172" s="103"/>
      <c r="GU172" s="103"/>
      <c r="GV172" s="103"/>
      <c r="GW172" s="103"/>
      <c r="GX172" s="103"/>
      <c r="GY172" s="103"/>
      <c r="GZ172" s="103"/>
      <c r="HA172" s="103"/>
      <c r="HB172" s="103"/>
      <c r="HC172" s="103"/>
      <c r="HD172" s="103"/>
      <c r="HE172" s="103"/>
      <c r="HF172" s="103"/>
      <c r="HG172" s="103"/>
      <c r="HH172" s="103"/>
      <c r="HI172" s="103"/>
      <c r="HJ172" s="103"/>
      <c r="HK172" s="103"/>
      <c r="HL172" s="103"/>
      <c r="HM172" s="103"/>
      <c r="HN172" s="103"/>
      <c r="HO172" s="103"/>
      <c r="HP172" s="103"/>
      <c r="HQ172" s="103"/>
      <c r="HR172" s="103"/>
      <c r="HS172" s="103"/>
      <c r="HT172" s="103"/>
      <c r="HU172" s="103"/>
      <c r="HV172" s="103"/>
      <c r="HW172" s="103"/>
      <c r="HX172" s="103"/>
      <c r="HY172" s="103"/>
      <c r="HZ172" s="103"/>
      <c r="IA172" s="103"/>
      <c r="IB172" s="103"/>
      <c r="IC172" s="103"/>
      <c r="ID172" s="103"/>
      <c r="IE172" s="103"/>
      <c r="IF172" s="103"/>
      <c r="IG172" s="103"/>
      <c r="IH172" s="103"/>
      <c r="II172" s="103"/>
      <c r="IJ172" s="103"/>
      <c r="IK172" s="103"/>
      <c r="IL172" s="103"/>
      <c r="IM172" s="103"/>
      <c r="IN172" s="103"/>
      <c r="IO172" s="103"/>
      <c r="IP172" s="103"/>
      <c r="IQ172" s="103"/>
      <c r="IR172" s="103"/>
      <c r="IS172" s="103"/>
      <c r="IT172" s="103"/>
      <c r="IU172" s="103"/>
      <c r="IV172" s="103"/>
      <c r="IW172" s="103"/>
      <c r="IX172" s="103"/>
      <c r="IY172" s="103"/>
      <c r="IZ172" s="103"/>
    </row>
    <row r="173" spans="1:260" s="108" customFormat="1" ht="15" hidden="1" x14ac:dyDescent="0.25">
      <c r="A173" s="8"/>
      <c r="B173" s="8"/>
      <c r="C173" s="4"/>
      <c r="D173" s="9"/>
      <c r="E173" s="9"/>
      <c r="F173" s="9"/>
      <c r="G173" s="9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103"/>
      <c r="U173" s="4"/>
      <c r="V173" s="4"/>
      <c r="W173" s="4"/>
      <c r="X173" s="4"/>
      <c r="Y173" s="4"/>
      <c r="Z173" s="4"/>
      <c r="AA173" s="4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103"/>
      <c r="DC173" s="103"/>
      <c r="DD173" s="103"/>
      <c r="DE173" s="103"/>
      <c r="DF173" s="103"/>
      <c r="DG173" s="103"/>
      <c r="DH173" s="103"/>
      <c r="DI173" s="103"/>
      <c r="DJ173" s="103"/>
      <c r="DK173" s="103"/>
      <c r="DL173" s="103"/>
      <c r="DM173" s="103"/>
      <c r="DN173" s="103"/>
      <c r="DO173" s="103"/>
      <c r="DP173" s="103"/>
      <c r="DQ173" s="103"/>
      <c r="DR173" s="103"/>
      <c r="DS173" s="103"/>
      <c r="DT173" s="103"/>
      <c r="DU173" s="103"/>
      <c r="DV173" s="103"/>
      <c r="DW173" s="103"/>
      <c r="DX173" s="103"/>
      <c r="DY173" s="103"/>
      <c r="DZ173" s="103"/>
      <c r="EA173" s="103"/>
      <c r="EB173" s="103"/>
      <c r="EC173" s="103"/>
      <c r="ED173" s="103"/>
      <c r="EE173" s="103"/>
      <c r="EF173" s="103"/>
      <c r="EG173" s="103"/>
      <c r="EH173" s="103"/>
      <c r="EI173" s="103"/>
      <c r="EJ173" s="103"/>
      <c r="EK173" s="103"/>
      <c r="EL173" s="103"/>
      <c r="EM173" s="103"/>
      <c r="EN173" s="103"/>
      <c r="EO173" s="103"/>
      <c r="EP173" s="103"/>
      <c r="EQ173" s="103"/>
      <c r="ER173" s="103"/>
      <c r="ES173" s="103"/>
      <c r="ET173" s="103"/>
      <c r="EU173" s="103"/>
      <c r="EV173" s="103"/>
      <c r="EW173" s="103"/>
      <c r="EX173" s="103"/>
      <c r="EY173" s="103"/>
      <c r="EZ173" s="103"/>
      <c r="FA173" s="103"/>
      <c r="FB173" s="103"/>
      <c r="FC173" s="103"/>
      <c r="FD173" s="103"/>
      <c r="FE173" s="103"/>
      <c r="FF173" s="103"/>
      <c r="FG173" s="103"/>
      <c r="FH173" s="103"/>
      <c r="FI173" s="103"/>
      <c r="FJ173" s="103"/>
      <c r="FK173" s="103"/>
      <c r="FL173" s="103"/>
      <c r="FM173" s="103"/>
      <c r="FN173" s="103"/>
      <c r="FO173" s="103"/>
      <c r="FP173" s="103"/>
      <c r="FQ173" s="103"/>
      <c r="FR173" s="103"/>
      <c r="FS173" s="103"/>
      <c r="FT173" s="103"/>
      <c r="FU173" s="103"/>
      <c r="FV173" s="103"/>
      <c r="FW173" s="103"/>
      <c r="FX173" s="103"/>
      <c r="FY173" s="103"/>
      <c r="FZ173" s="103"/>
      <c r="GA173" s="103"/>
      <c r="GB173" s="103"/>
      <c r="GC173" s="103"/>
      <c r="GD173" s="103"/>
      <c r="GE173" s="103"/>
      <c r="GF173" s="103"/>
      <c r="GG173" s="103"/>
      <c r="GH173" s="103"/>
      <c r="GI173" s="103"/>
      <c r="GJ173" s="103"/>
      <c r="GK173" s="103"/>
      <c r="GL173" s="103"/>
      <c r="GM173" s="103"/>
      <c r="GN173" s="103"/>
      <c r="GO173" s="103"/>
      <c r="GP173" s="103"/>
      <c r="GQ173" s="103"/>
      <c r="GR173" s="103"/>
      <c r="GS173" s="103"/>
      <c r="GT173" s="103"/>
      <c r="GU173" s="103"/>
      <c r="GV173" s="103"/>
      <c r="GW173" s="103"/>
      <c r="GX173" s="103"/>
      <c r="GY173" s="103"/>
      <c r="GZ173" s="103"/>
      <c r="HA173" s="103"/>
      <c r="HB173" s="103"/>
      <c r="HC173" s="103"/>
      <c r="HD173" s="103"/>
      <c r="HE173" s="103"/>
      <c r="HF173" s="103"/>
      <c r="HG173" s="103"/>
      <c r="HH173" s="103"/>
      <c r="HI173" s="103"/>
      <c r="HJ173" s="103"/>
      <c r="HK173" s="103"/>
      <c r="HL173" s="103"/>
      <c r="HM173" s="103"/>
      <c r="HN173" s="103"/>
      <c r="HO173" s="103"/>
      <c r="HP173" s="103"/>
      <c r="HQ173" s="103"/>
      <c r="HR173" s="103"/>
      <c r="HS173" s="103"/>
      <c r="HT173" s="103"/>
      <c r="HU173" s="103"/>
      <c r="HV173" s="103"/>
      <c r="HW173" s="103"/>
      <c r="HX173" s="103"/>
      <c r="HY173" s="103"/>
      <c r="HZ173" s="103"/>
      <c r="IA173" s="103"/>
      <c r="IB173" s="103"/>
      <c r="IC173" s="103"/>
      <c r="ID173" s="103"/>
      <c r="IE173" s="103"/>
      <c r="IF173" s="103"/>
      <c r="IG173" s="103"/>
      <c r="IH173" s="103"/>
      <c r="II173" s="103"/>
      <c r="IJ173" s="103"/>
      <c r="IK173" s="103"/>
      <c r="IL173" s="103"/>
      <c r="IM173" s="103"/>
      <c r="IN173" s="103"/>
      <c r="IO173" s="103"/>
      <c r="IP173" s="103"/>
      <c r="IQ173" s="103"/>
      <c r="IR173" s="103"/>
      <c r="IS173" s="103"/>
      <c r="IT173" s="103"/>
      <c r="IU173" s="103"/>
      <c r="IV173" s="103"/>
      <c r="IW173" s="103"/>
      <c r="IX173" s="103"/>
      <c r="IY173" s="103"/>
      <c r="IZ173" s="103"/>
    </row>
    <row r="174" spans="1:260" s="108" customFormat="1" ht="15" hidden="1" x14ac:dyDescent="0.25">
      <c r="A174" s="8"/>
      <c r="B174" s="8"/>
      <c r="C174" s="4"/>
      <c r="D174" s="9"/>
      <c r="E174" s="9"/>
      <c r="F174" s="9"/>
      <c r="G174" s="9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103"/>
      <c r="U174" s="4"/>
      <c r="V174" s="4"/>
      <c r="W174" s="4"/>
      <c r="X174" s="4"/>
      <c r="Y174" s="4"/>
      <c r="Z174" s="4"/>
      <c r="AA174" s="4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3"/>
      <c r="DO174" s="103"/>
      <c r="DP174" s="103"/>
      <c r="DQ174" s="103"/>
      <c r="DR174" s="103"/>
      <c r="DS174" s="103"/>
      <c r="DT174" s="103"/>
      <c r="DU174" s="103"/>
      <c r="DV174" s="103"/>
      <c r="DW174" s="103"/>
      <c r="DX174" s="103"/>
      <c r="DY174" s="103"/>
      <c r="DZ174" s="103"/>
      <c r="EA174" s="103"/>
      <c r="EB174" s="103"/>
      <c r="EC174" s="103"/>
      <c r="ED174" s="103"/>
      <c r="EE174" s="103"/>
      <c r="EF174" s="103"/>
      <c r="EG174" s="103"/>
      <c r="EH174" s="103"/>
      <c r="EI174" s="103"/>
      <c r="EJ174" s="103"/>
      <c r="EK174" s="103"/>
      <c r="EL174" s="103"/>
      <c r="EM174" s="103"/>
      <c r="EN174" s="103"/>
      <c r="EO174" s="103"/>
      <c r="EP174" s="103"/>
      <c r="EQ174" s="103"/>
      <c r="ER174" s="103"/>
      <c r="ES174" s="103"/>
      <c r="ET174" s="103"/>
      <c r="EU174" s="103"/>
      <c r="EV174" s="103"/>
      <c r="EW174" s="103"/>
      <c r="EX174" s="103"/>
      <c r="EY174" s="103"/>
      <c r="EZ174" s="103"/>
      <c r="FA174" s="103"/>
      <c r="FB174" s="103"/>
      <c r="FC174" s="103"/>
      <c r="FD174" s="103"/>
      <c r="FE174" s="103"/>
      <c r="FF174" s="103"/>
      <c r="FG174" s="103"/>
      <c r="FH174" s="103"/>
      <c r="FI174" s="103"/>
      <c r="FJ174" s="103"/>
      <c r="FK174" s="103"/>
      <c r="FL174" s="103"/>
      <c r="FM174" s="103"/>
      <c r="FN174" s="103"/>
      <c r="FO174" s="103"/>
      <c r="FP174" s="103"/>
      <c r="FQ174" s="103"/>
      <c r="FR174" s="103"/>
      <c r="FS174" s="103"/>
      <c r="FT174" s="103"/>
      <c r="FU174" s="103"/>
      <c r="FV174" s="103"/>
      <c r="FW174" s="103"/>
      <c r="FX174" s="103"/>
      <c r="FY174" s="103"/>
      <c r="FZ174" s="103"/>
      <c r="GA174" s="103"/>
      <c r="GB174" s="103"/>
      <c r="GC174" s="103"/>
      <c r="GD174" s="103"/>
      <c r="GE174" s="103"/>
      <c r="GF174" s="103"/>
      <c r="GG174" s="103"/>
      <c r="GH174" s="103"/>
      <c r="GI174" s="103"/>
      <c r="GJ174" s="103"/>
      <c r="GK174" s="103"/>
      <c r="GL174" s="103"/>
      <c r="GM174" s="103"/>
      <c r="GN174" s="103"/>
      <c r="GO174" s="103"/>
      <c r="GP174" s="103"/>
      <c r="GQ174" s="103"/>
      <c r="GR174" s="103"/>
      <c r="GS174" s="103"/>
      <c r="GT174" s="103"/>
      <c r="GU174" s="103"/>
      <c r="GV174" s="103"/>
      <c r="GW174" s="103"/>
      <c r="GX174" s="103"/>
      <c r="GY174" s="103"/>
      <c r="GZ174" s="103"/>
      <c r="HA174" s="103"/>
      <c r="HB174" s="103"/>
      <c r="HC174" s="103"/>
      <c r="HD174" s="103"/>
      <c r="HE174" s="103"/>
      <c r="HF174" s="103"/>
      <c r="HG174" s="103"/>
      <c r="HH174" s="103"/>
      <c r="HI174" s="103"/>
      <c r="HJ174" s="103"/>
      <c r="HK174" s="103"/>
      <c r="HL174" s="103"/>
      <c r="HM174" s="103"/>
      <c r="HN174" s="103"/>
      <c r="HO174" s="103"/>
      <c r="HP174" s="103"/>
      <c r="HQ174" s="103"/>
      <c r="HR174" s="103"/>
      <c r="HS174" s="103"/>
      <c r="HT174" s="103"/>
      <c r="HU174" s="103"/>
      <c r="HV174" s="103"/>
      <c r="HW174" s="103"/>
      <c r="HX174" s="103"/>
      <c r="HY174" s="103"/>
      <c r="HZ174" s="103"/>
      <c r="IA174" s="103"/>
      <c r="IB174" s="103"/>
      <c r="IC174" s="103"/>
      <c r="ID174" s="103"/>
      <c r="IE174" s="103"/>
      <c r="IF174" s="103"/>
      <c r="IG174" s="103"/>
      <c r="IH174" s="103"/>
      <c r="II174" s="103"/>
      <c r="IJ174" s="103"/>
      <c r="IK174" s="103"/>
      <c r="IL174" s="103"/>
      <c r="IM174" s="103"/>
      <c r="IN174" s="103"/>
      <c r="IO174" s="103"/>
      <c r="IP174" s="103"/>
      <c r="IQ174" s="103"/>
      <c r="IR174" s="103"/>
      <c r="IS174" s="103"/>
      <c r="IT174" s="103"/>
      <c r="IU174" s="103"/>
      <c r="IV174" s="103"/>
      <c r="IW174" s="103"/>
      <c r="IX174" s="103"/>
      <c r="IY174" s="103"/>
      <c r="IZ174" s="103"/>
    </row>
    <row r="175" spans="1:260" s="108" customFormat="1" ht="15" hidden="1" x14ac:dyDescent="0.25">
      <c r="A175" s="8"/>
      <c r="B175" s="8"/>
      <c r="C175" s="4"/>
      <c r="D175" s="9"/>
      <c r="E175" s="9"/>
      <c r="F175" s="9"/>
      <c r="G175" s="9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103"/>
      <c r="U175" s="4"/>
      <c r="V175" s="4"/>
      <c r="W175" s="4"/>
      <c r="X175" s="4"/>
      <c r="Y175" s="4"/>
      <c r="Z175" s="4"/>
      <c r="AA175" s="4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103"/>
      <c r="DC175" s="103"/>
      <c r="DD175" s="103"/>
      <c r="DE175" s="103"/>
      <c r="DF175" s="103"/>
      <c r="DG175" s="103"/>
      <c r="DH175" s="103"/>
      <c r="DI175" s="103"/>
      <c r="DJ175" s="103"/>
      <c r="DK175" s="103"/>
      <c r="DL175" s="103"/>
      <c r="DM175" s="103"/>
      <c r="DN175" s="103"/>
      <c r="DO175" s="103"/>
      <c r="DP175" s="103"/>
      <c r="DQ175" s="103"/>
      <c r="DR175" s="103"/>
      <c r="DS175" s="103"/>
      <c r="DT175" s="103"/>
      <c r="DU175" s="103"/>
      <c r="DV175" s="103"/>
      <c r="DW175" s="103"/>
      <c r="DX175" s="103"/>
      <c r="DY175" s="103"/>
      <c r="DZ175" s="103"/>
      <c r="EA175" s="103"/>
      <c r="EB175" s="103"/>
      <c r="EC175" s="103"/>
      <c r="ED175" s="103"/>
      <c r="EE175" s="103"/>
      <c r="EF175" s="103"/>
      <c r="EG175" s="103"/>
      <c r="EH175" s="103"/>
      <c r="EI175" s="103"/>
      <c r="EJ175" s="103"/>
      <c r="EK175" s="103"/>
      <c r="EL175" s="103"/>
      <c r="EM175" s="103"/>
      <c r="EN175" s="103"/>
      <c r="EO175" s="103"/>
      <c r="EP175" s="103"/>
      <c r="EQ175" s="103"/>
      <c r="ER175" s="103"/>
      <c r="ES175" s="103"/>
      <c r="ET175" s="103"/>
      <c r="EU175" s="103"/>
      <c r="EV175" s="103"/>
      <c r="EW175" s="103"/>
      <c r="EX175" s="103"/>
      <c r="EY175" s="103"/>
      <c r="EZ175" s="103"/>
      <c r="FA175" s="103"/>
      <c r="FB175" s="103"/>
      <c r="FC175" s="103"/>
      <c r="FD175" s="103"/>
      <c r="FE175" s="103"/>
      <c r="FF175" s="103"/>
      <c r="FG175" s="103"/>
      <c r="FH175" s="103"/>
      <c r="FI175" s="103"/>
      <c r="FJ175" s="103"/>
      <c r="FK175" s="103"/>
      <c r="FL175" s="103"/>
      <c r="FM175" s="103"/>
      <c r="FN175" s="103"/>
      <c r="FO175" s="103"/>
      <c r="FP175" s="103"/>
      <c r="FQ175" s="103"/>
      <c r="FR175" s="103"/>
      <c r="FS175" s="103"/>
      <c r="FT175" s="103"/>
      <c r="FU175" s="103"/>
      <c r="FV175" s="103"/>
      <c r="FW175" s="103"/>
      <c r="FX175" s="103"/>
      <c r="FY175" s="103"/>
      <c r="FZ175" s="103"/>
      <c r="GA175" s="103"/>
      <c r="GB175" s="103"/>
      <c r="GC175" s="103"/>
      <c r="GD175" s="103"/>
      <c r="GE175" s="103"/>
      <c r="GF175" s="103"/>
      <c r="GG175" s="103"/>
      <c r="GH175" s="103"/>
      <c r="GI175" s="103"/>
      <c r="GJ175" s="103"/>
      <c r="GK175" s="103"/>
      <c r="GL175" s="103"/>
      <c r="GM175" s="103"/>
      <c r="GN175" s="103"/>
      <c r="GO175" s="103"/>
      <c r="GP175" s="103"/>
      <c r="GQ175" s="103"/>
      <c r="GR175" s="103"/>
      <c r="GS175" s="103"/>
      <c r="GT175" s="103"/>
      <c r="GU175" s="103"/>
      <c r="GV175" s="103"/>
      <c r="GW175" s="103"/>
      <c r="GX175" s="103"/>
      <c r="GY175" s="103"/>
      <c r="GZ175" s="103"/>
      <c r="HA175" s="103"/>
      <c r="HB175" s="103"/>
      <c r="HC175" s="103"/>
      <c r="HD175" s="103"/>
      <c r="HE175" s="103"/>
      <c r="HF175" s="103"/>
      <c r="HG175" s="103"/>
      <c r="HH175" s="103"/>
      <c r="HI175" s="103"/>
      <c r="HJ175" s="103"/>
      <c r="HK175" s="103"/>
      <c r="HL175" s="103"/>
      <c r="HM175" s="103"/>
      <c r="HN175" s="103"/>
      <c r="HO175" s="103"/>
      <c r="HP175" s="103"/>
      <c r="HQ175" s="103"/>
      <c r="HR175" s="103"/>
      <c r="HS175" s="103"/>
      <c r="HT175" s="103"/>
      <c r="HU175" s="103"/>
      <c r="HV175" s="103"/>
      <c r="HW175" s="103"/>
      <c r="HX175" s="103"/>
      <c r="HY175" s="103"/>
      <c r="HZ175" s="103"/>
      <c r="IA175" s="103"/>
      <c r="IB175" s="103"/>
      <c r="IC175" s="103"/>
      <c r="ID175" s="103"/>
      <c r="IE175" s="103"/>
      <c r="IF175" s="103"/>
      <c r="IG175" s="103"/>
      <c r="IH175" s="103"/>
      <c r="II175" s="103"/>
      <c r="IJ175" s="103"/>
      <c r="IK175" s="103"/>
      <c r="IL175" s="103"/>
      <c r="IM175" s="103"/>
      <c r="IN175" s="103"/>
      <c r="IO175" s="103"/>
      <c r="IP175" s="103"/>
      <c r="IQ175" s="103"/>
      <c r="IR175" s="103"/>
      <c r="IS175" s="103"/>
      <c r="IT175" s="103"/>
      <c r="IU175" s="103"/>
      <c r="IV175" s="103"/>
      <c r="IW175" s="103"/>
      <c r="IX175" s="103"/>
      <c r="IY175" s="103"/>
      <c r="IZ175" s="103"/>
    </row>
    <row r="176" spans="1:260" s="108" customFormat="1" ht="15" hidden="1" x14ac:dyDescent="0.25">
      <c r="A176" s="8"/>
      <c r="B176" s="8"/>
      <c r="C176" s="4"/>
      <c r="D176" s="9"/>
      <c r="E176" s="9"/>
      <c r="F176" s="9"/>
      <c r="G176" s="9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103"/>
      <c r="U176" s="4"/>
      <c r="V176" s="4"/>
      <c r="W176" s="4"/>
      <c r="X176" s="4"/>
      <c r="Y176" s="4"/>
      <c r="Z176" s="4"/>
      <c r="AA176" s="4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3"/>
      <c r="DO176" s="103"/>
      <c r="DP176" s="103"/>
      <c r="DQ176" s="103"/>
      <c r="DR176" s="103"/>
      <c r="DS176" s="103"/>
      <c r="DT176" s="103"/>
      <c r="DU176" s="103"/>
      <c r="DV176" s="103"/>
      <c r="DW176" s="103"/>
      <c r="DX176" s="103"/>
      <c r="DY176" s="103"/>
      <c r="DZ176" s="103"/>
      <c r="EA176" s="103"/>
      <c r="EB176" s="103"/>
      <c r="EC176" s="103"/>
      <c r="ED176" s="103"/>
      <c r="EE176" s="103"/>
      <c r="EF176" s="103"/>
      <c r="EG176" s="103"/>
      <c r="EH176" s="103"/>
      <c r="EI176" s="103"/>
      <c r="EJ176" s="103"/>
      <c r="EK176" s="103"/>
      <c r="EL176" s="103"/>
      <c r="EM176" s="103"/>
      <c r="EN176" s="103"/>
      <c r="EO176" s="103"/>
      <c r="EP176" s="103"/>
      <c r="EQ176" s="103"/>
      <c r="ER176" s="103"/>
      <c r="ES176" s="103"/>
      <c r="ET176" s="103"/>
      <c r="EU176" s="103"/>
      <c r="EV176" s="103"/>
      <c r="EW176" s="103"/>
      <c r="EX176" s="103"/>
      <c r="EY176" s="103"/>
      <c r="EZ176" s="103"/>
      <c r="FA176" s="103"/>
      <c r="FB176" s="103"/>
      <c r="FC176" s="103"/>
      <c r="FD176" s="103"/>
      <c r="FE176" s="103"/>
      <c r="FF176" s="103"/>
      <c r="FG176" s="103"/>
      <c r="FH176" s="103"/>
      <c r="FI176" s="103"/>
      <c r="FJ176" s="103"/>
      <c r="FK176" s="103"/>
      <c r="FL176" s="103"/>
      <c r="FM176" s="103"/>
      <c r="FN176" s="103"/>
      <c r="FO176" s="103"/>
      <c r="FP176" s="103"/>
      <c r="FQ176" s="103"/>
      <c r="FR176" s="103"/>
      <c r="FS176" s="103"/>
      <c r="FT176" s="103"/>
      <c r="FU176" s="103"/>
      <c r="FV176" s="103"/>
      <c r="FW176" s="103"/>
      <c r="FX176" s="103"/>
      <c r="FY176" s="103"/>
      <c r="FZ176" s="103"/>
      <c r="GA176" s="103"/>
      <c r="GB176" s="103"/>
      <c r="GC176" s="103"/>
      <c r="GD176" s="103"/>
      <c r="GE176" s="103"/>
      <c r="GF176" s="103"/>
      <c r="GG176" s="103"/>
      <c r="GH176" s="103"/>
      <c r="GI176" s="103"/>
      <c r="GJ176" s="103"/>
      <c r="GK176" s="103"/>
      <c r="GL176" s="103"/>
      <c r="GM176" s="103"/>
      <c r="GN176" s="103"/>
      <c r="GO176" s="103"/>
      <c r="GP176" s="103"/>
      <c r="GQ176" s="103"/>
      <c r="GR176" s="103"/>
      <c r="GS176" s="103"/>
      <c r="GT176" s="103"/>
      <c r="GU176" s="103"/>
      <c r="GV176" s="103"/>
      <c r="GW176" s="103"/>
      <c r="GX176" s="103"/>
      <c r="GY176" s="103"/>
      <c r="GZ176" s="103"/>
      <c r="HA176" s="103"/>
      <c r="HB176" s="103"/>
      <c r="HC176" s="103"/>
      <c r="HD176" s="103"/>
      <c r="HE176" s="103"/>
      <c r="HF176" s="103"/>
      <c r="HG176" s="103"/>
      <c r="HH176" s="103"/>
      <c r="HI176" s="103"/>
      <c r="HJ176" s="103"/>
      <c r="HK176" s="103"/>
      <c r="HL176" s="103"/>
      <c r="HM176" s="103"/>
      <c r="HN176" s="103"/>
      <c r="HO176" s="103"/>
      <c r="HP176" s="103"/>
      <c r="HQ176" s="103"/>
      <c r="HR176" s="103"/>
      <c r="HS176" s="103"/>
      <c r="HT176" s="103"/>
      <c r="HU176" s="103"/>
      <c r="HV176" s="103"/>
      <c r="HW176" s="103"/>
      <c r="HX176" s="103"/>
      <c r="HY176" s="103"/>
      <c r="HZ176" s="103"/>
      <c r="IA176" s="103"/>
      <c r="IB176" s="103"/>
      <c r="IC176" s="103"/>
      <c r="ID176" s="103"/>
      <c r="IE176" s="103"/>
      <c r="IF176" s="103"/>
      <c r="IG176" s="103"/>
      <c r="IH176" s="103"/>
      <c r="II176" s="103"/>
      <c r="IJ176" s="103"/>
      <c r="IK176" s="103"/>
      <c r="IL176" s="103"/>
      <c r="IM176" s="103"/>
      <c r="IN176" s="103"/>
      <c r="IO176" s="103"/>
      <c r="IP176" s="103"/>
      <c r="IQ176" s="103"/>
      <c r="IR176" s="103"/>
      <c r="IS176" s="103"/>
      <c r="IT176" s="103"/>
      <c r="IU176" s="103"/>
      <c r="IV176" s="103"/>
      <c r="IW176" s="103"/>
      <c r="IX176" s="103"/>
      <c r="IY176" s="103"/>
      <c r="IZ176" s="103"/>
    </row>
    <row r="177" spans="1:260" s="108" customFormat="1" ht="15" hidden="1" x14ac:dyDescent="0.25">
      <c r="A177" s="8"/>
      <c r="B177" s="8"/>
      <c r="C177" s="4"/>
      <c r="D177" s="9"/>
      <c r="E177" s="9"/>
      <c r="F177" s="9"/>
      <c r="G177" s="9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103"/>
      <c r="U177" s="4"/>
      <c r="V177" s="4"/>
      <c r="W177" s="4"/>
      <c r="X177" s="4"/>
      <c r="Y177" s="4"/>
      <c r="Z177" s="4"/>
      <c r="AA177" s="4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103"/>
      <c r="DC177" s="103"/>
      <c r="DD177" s="103"/>
      <c r="DE177" s="103"/>
      <c r="DF177" s="103"/>
      <c r="DG177" s="103"/>
      <c r="DH177" s="103"/>
      <c r="DI177" s="103"/>
      <c r="DJ177" s="103"/>
      <c r="DK177" s="103"/>
      <c r="DL177" s="103"/>
      <c r="DM177" s="103"/>
      <c r="DN177" s="103"/>
      <c r="DO177" s="103"/>
      <c r="DP177" s="103"/>
      <c r="DQ177" s="103"/>
      <c r="DR177" s="103"/>
      <c r="DS177" s="103"/>
      <c r="DT177" s="103"/>
      <c r="DU177" s="103"/>
      <c r="DV177" s="103"/>
      <c r="DW177" s="103"/>
      <c r="DX177" s="103"/>
      <c r="DY177" s="103"/>
      <c r="DZ177" s="103"/>
      <c r="EA177" s="103"/>
      <c r="EB177" s="103"/>
      <c r="EC177" s="103"/>
      <c r="ED177" s="103"/>
      <c r="EE177" s="103"/>
      <c r="EF177" s="103"/>
      <c r="EG177" s="103"/>
      <c r="EH177" s="103"/>
      <c r="EI177" s="103"/>
      <c r="EJ177" s="103"/>
      <c r="EK177" s="103"/>
      <c r="EL177" s="103"/>
      <c r="EM177" s="103"/>
      <c r="EN177" s="103"/>
      <c r="EO177" s="103"/>
      <c r="EP177" s="103"/>
      <c r="EQ177" s="103"/>
      <c r="ER177" s="103"/>
      <c r="ES177" s="103"/>
      <c r="ET177" s="103"/>
      <c r="EU177" s="103"/>
      <c r="EV177" s="103"/>
      <c r="EW177" s="103"/>
      <c r="EX177" s="103"/>
      <c r="EY177" s="103"/>
      <c r="EZ177" s="103"/>
      <c r="FA177" s="103"/>
      <c r="FB177" s="103"/>
      <c r="FC177" s="103"/>
      <c r="FD177" s="103"/>
      <c r="FE177" s="103"/>
      <c r="FF177" s="103"/>
      <c r="FG177" s="103"/>
      <c r="FH177" s="103"/>
      <c r="FI177" s="103"/>
      <c r="FJ177" s="103"/>
      <c r="FK177" s="103"/>
      <c r="FL177" s="103"/>
      <c r="FM177" s="103"/>
      <c r="FN177" s="103"/>
      <c r="FO177" s="103"/>
      <c r="FP177" s="103"/>
      <c r="FQ177" s="103"/>
      <c r="FR177" s="103"/>
      <c r="FS177" s="103"/>
      <c r="FT177" s="103"/>
      <c r="FU177" s="103"/>
      <c r="FV177" s="103"/>
      <c r="FW177" s="103"/>
      <c r="FX177" s="103"/>
      <c r="FY177" s="103"/>
      <c r="FZ177" s="103"/>
      <c r="GA177" s="103"/>
      <c r="GB177" s="103"/>
      <c r="GC177" s="103"/>
      <c r="GD177" s="103"/>
      <c r="GE177" s="103"/>
      <c r="GF177" s="103"/>
      <c r="GG177" s="103"/>
      <c r="GH177" s="103"/>
      <c r="GI177" s="103"/>
      <c r="GJ177" s="103"/>
      <c r="GK177" s="103"/>
      <c r="GL177" s="103"/>
      <c r="GM177" s="103"/>
      <c r="GN177" s="103"/>
      <c r="GO177" s="103"/>
      <c r="GP177" s="103"/>
      <c r="GQ177" s="103"/>
      <c r="GR177" s="103"/>
      <c r="GS177" s="103"/>
      <c r="GT177" s="103"/>
      <c r="GU177" s="103"/>
      <c r="GV177" s="103"/>
      <c r="GW177" s="103"/>
      <c r="GX177" s="103"/>
      <c r="GY177" s="103"/>
      <c r="GZ177" s="103"/>
      <c r="HA177" s="103"/>
      <c r="HB177" s="103"/>
      <c r="HC177" s="103"/>
      <c r="HD177" s="103"/>
      <c r="HE177" s="103"/>
      <c r="HF177" s="103"/>
      <c r="HG177" s="103"/>
      <c r="HH177" s="103"/>
      <c r="HI177" s="103"/>
      <c r="HJ177" s="103"/>
      <c r="HK177" s="103"/>
      <c r="HL177" s="103"/>
      <c r="HM177" s="103"/>
      <c r="HN177" s="103"/>
      <c r="HO177" s="103"/>
      <c r="HP177" s="103"/>
      <c r="HQ177" s="103"/>
      <c r="HR177" s="103"/>
      <c r="HS177" s="103"/>
      <c r="HT177" s="103"/>
      <c r="HU177" s="103"/>
      <c r="HV177" s="103"/>
      <c r="HW177" s="103"/>
      <c r="HX177" s="103"/>
      <c r="HY177" s="103"/>
      <c r="HZ177" s="103"/>
      <c r="IA177" s="103"/>
      <c r="IB177" s="103"/>
      <c r="IC177" s="103"/>
      <c r="ID177" s="103"/>
      <c r="IE177" s="103"/>
      <c r="IF177" s="103"/>
      <c r="IG177" s="103"/>
      <c r="IH177" s="103"/>
      <c r="II177" s="103"/>
      <c r="IJ177" s="103"/>
      <c r="IK177" s="103"/>
      <c r="IL177" s="103"/>
      <c r="IM177" s="103"/>
      <c r="IN177" s="103"/>
      <c r="IO177" s="103"/>
      <c r="IP177" s="103"/>
      <c r="IQ177" s="103"/>
      <c r="IR177" s="103"/>
      <c r="IS177" s="103"/>
      <c r="IT177" s="103"/>
      <c r="IU177" s="103"/>
      <c r="IV177" s="103"/>
      <c r="IW177" s="103"/>
      <c r="IX177" s="103"/>
      <c r="IY177" s="103"/>
      <c r="IZ177" s="103"/>
    </row>
    <row r="178" spans="1:260" s="108" customFormat="1" ht="15" hidden="1" x14ac:dyDescent="0.25">
      <c r="A178" s="8"/>
      <c r="B178" s="8"/>
      <c r="C178" s="4"/>
      <c r="D178" s="9"/>
      <c r="E178" s="9"/>
      <c r="F178" s="9"/>
      <c r="G178" s="9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103"/>
      <c r="U178" s="4"/>
      <c r="V178" s="4"/>
      <c r="W178" s="4"/>
      <c r="X178" s="4"/>
      <c r="Y178" s="4"/>
      <c r="Z178" s="4"/>
      <c r="AA178" s="4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3"/>
      <c r="DT178" s="103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3"/>
      <c r="ET178" s="103"/>
      <c r="EU178" s="103"/>
      <c r="EV178" s="103"/>
      <c r="EW178" s="103"/>
      <c r="EX178" s="103"/>
      <c r="EY178" s="103"/>
      <c r="EZ178" s="103"/>
      <c r="FA178" s="103"/>
      <c r="FB178" s="103"/>
      <c r="FC178" s="103"/>
      <c r="FD178" s="103"/>
      <c r="FE178" s="103"/>
      <c r="FF178" s="103"/>
      <c r="FG178" s="103"/>
      <c r="FH178" s="103"/>
      <c r="FI178" s="103"/>
      <c r="FJ178" s="103"/>
      <c r="FK178" s="103"/>
      <c r="FL178" s="103"/>
      <c r="FM178" s="103"/>
      <c r="FN178" s="103"/>
      <c r="FO178" s="103"/>
      <c r="FP178" s="103"/>
      <c r="FQ178" s="103"/>
      <c r="FR178" s="103"/>
      <c r="FS178" s="103"/>
      <c r="FT178" s="103"/>
      <c r="FU178" s="103"/>
      <c r="FV178" s="103"/>
      <c r="FW178" s="103"/>
      <c r="FX178" s="103"/>
      <c r="FY178" s="103"/>
      <c r="FZ178" s="103"/>
      <c r="GA178" s="103"/>
      <c r="GB178" s="103"/>
      <c r="GC178" s="103"/>
      <c r="GD178" s="103"/>
      <c r="GE178" s="103"/>
      <c r="GF178" s="103"/>
      <c r="GG178" s="103"/>
      <c r="GH178" s="103"/>
      <c r="GI178" s="103"/>
      <c r="GJ178" s="103"/>
      <c r="GK178" s="103"/>
      <c r="GL178" s="103"/>
      <c r="GM178" s="103"/>
      <c r="GN178" s="103"/>
      <c r="GO178" s="103"/>
      <c r="GP178" s="103"/>
      <c r="GQ178" s="103"/>
      <c r="GR178" s="103"/>
      <c r="GS178" s="103"/>
      <c r="GT178" s="103"/>
      <c r="GU178" s="103"/>
      <c r="GV178" s="103"/>
      <c r="GW178" s="103"/>
      <c r="GX178" s="103"/>
      <c r="GY178" s="103"/>
      <c r="GZ178" s="103"/>
      <c r="HA178" s="103"/>
      <c r="HB178" s="103"/>
      <c r="HC178" s="103"/>
      <c r="HD178" s="103"/>
      <c r="HE178" s="103"/>
      <c r="HF178" s="103"/>
      <c r="HG178" s="103"/>
      <c r="HH178" s="103"/>
      <c r="HI178" s="103"/>
      <c r="HJ178" s="103"/>
      <c r="HK178" s="103"/>
      <c r="HL178" s="103"/>
      <c r="HM178" s="103"/>
      <c r="HN178" s="103"/>
      <c r="HO178" s="103"/>
      <c r="HP178" s="103"/>
      <c r="HQ178" s="103"/>
      <c r="HR178" s="103"/>
      <c r="HS178" s="103"/>
      <c r="HT178" s="103"/>
      <c r="HU178" s="103"/>
      <c r="HV178" s="103"/>
      <c r="HW178" s="103"/>
      <c r="HX178" s="103"/>
      <c r="HY178" s="103"/>
      <c r="HZ178" s="103"/>
      <c r="IA178" s="103"/>
      <c r="IB178" s="103"/>
      <c r="IC178" s="103"/>
      <c r="ID178" s="103"/>
      <c r="IE178" s="103"/>
      <c r="IF178" s="103"/>
      <c r="IG178" s="103"/>
      <c r="IH178" s="103"/>
      <c r="II178" s="103"/>
      <c r="IJ178" s="103"/>
      <c r="IK178" s="103"/>
      <c r="IL178" s="103"/>
      <c r="IM178" s="103"/>
      <c r="IN178" s="103"/>
      <c r="IO178" s="103"/>
      <c r="IP178" s="103"/>
      <c r="IQ178" s="103"/>
      <c r="IR178" s="103"/>
      <c r="IS178" s="103"/>
      <c r="IT178" s="103"/>
      <c r="IU178" s="103"/>
      <c r="IV178" s="103"/>
      <c r="IW178" s="103"/>
      <c r="IX178" s="103"/>
      <c r="IY178" s="103"/>
      <c r="IZ178" s="103"/>
    </row>
    <row r="179" spans="1:260" s="108" customFormat="1" ht="15" hidden="1" x14ac:dyDescent="0.25">
      <c r="A179" s="8"/>
      <c r="B179" s="8"/>
      <c r="C179" s="4"/>
      <c r="D179" s="9"/>
      <c r="E179" s="9"/>
      <c r="F179" s="9"/>
      <c r="G179" s="9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103"/>
      <c r="U179" s="4"/>
      <c r="V179" s="4"/>
      <c r="W179" s="4"/>
      <c r="X179" s="4"/>
      <c r="Y179" s="4"/>
      <c r="Z179" s="4"/>
      <c r="AA179" s="4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3"/>
      <c r="DE179" s="103"/>
      <c r="DF179" s="103"/>
      <c r="DG179" s="103"/>
      <c r="DH179" s="103"/>
      <c r="DI179" s="103"/>
      <c r="DJ179" s="103"/>
      <c r="DK179" s="103"/>
      <c r="DL179" s="103"/>
      <c r="DM179" s="103"/>
      <c r="DN179" s="103"/>
      <c r="DO179" s="103"/>
      <c r="DP179" s="103"/>
      <c r="DQ179" s="103"/>
      <c r="DR179" s="103"/>
      <c r="DS179" s="103"/>
      <c r="DT179" s="103"/>
      <c r="DU179" s="103"/>
      <c r="DV179" s="103"/>
      <c r="DW179" s="103"/>
      <c r="DX179" s="103"/>
      <c r="DY179" s="103"/>
      <c r="DZ179" s="103"/>
      <c r="EA179" s="103"/>
      <c r="EB179" s="103"/>
      <c r="EC179" s="103"/>
      <c r="ED179" s="103"/>
      <c r="EE179" s="103"/>
      <c r="EF179" s="103"/>
      <c r="EG179" s="103"/>
      <c r="EH179" s="103"/>
      <c r="EI179" s="103"/>
      <c r="EJ179" s="103"/>
      <c r="EK179" s="103"/>
      <c r="EL179" s="103"/>
      <c r="EM179" s="103"/>
      <c r="EN179" s="103"/>
      <c r="EO179" s="103"/>
      <c r="EP179" s="103"/>
      <c r="EQ179" s="103"/>
      <c r="ER179" s="103"/>
      <c r="ES179" s="103"/>
      <c r="ET179" s="103"/>
      <c r="EU179" s="103"/>
      <c r="EV179" s="103"/>
      <c r="EW179" s="103"/>
      <c r="EX179" s="103"/>
      <c r="EY179" s="103"/>
      <c r="EZ179" s="103"/>
      <c r="FA179" s="103"/>
      <c r="FB179" s="103"/>
      <c r="FC179" s="103"/>
      <c r="FD179" s="103"/>
      <c r="FE179" s="103"/>
      <c r="FF179" s="103"/>
      <c r="FG179" s="103"/>
      <c r="FH179" s="103"/>
      <c r="FI179" s="103"/>
      <c r="FJ179" s="103"/>
      <c r="FK179" s="103"/>
      <c r="FL179" s="103"/>
      <c r="FM179" s="103"/>
      <c r="FN179" s="103"/>
      <c r="FO179" s="103"/>
      <c r="FP179" s="103"/>
      <c r="FQ179" s="103"/>
      <c r="FR179" s="103"/>
      <c r="FS179" s="103"/>
      <c r="FT179" s="103"/>
      <c r="FU179" s="103"/>
      <c r="FV179" s="103"/>
      <c r="FW179" s="103"/>
      <c r="FX179" s="103"/>
      <c r="FY179" s="103"/>
      <c r="FZ179" s="103"/>
      <c r="GA179" s="103"/>
      <c r="GB179" s="103"/>
      <c r="GC179" s="103"/>
      <c r="GD179" s="103"/>
      <c r="GE179" s="103"/>
      <c r="GF179" s="103"/>
      <c r="GG179" s="103"/>
      <c r="GH179" s="103"/>
      <c r="GI179" s="103"/>
      <c r="GJ179" s="103"/>
      <c r="GK179" s="103"/>
      <c r="GL179" s="103"/>
      <c r="GM179" s="103"/>
      <c r="GN179" s="103"/>
      <c r="GO179" s="103"/>
      <c r="GP179" s="103"/>
      <c r="GQ179" s="103"/>
      <c r="GR179" s="103"/>
      <c r="GS179" s="103"/>
      <c r="GT179" s="103"/>
      <c r="GU179" s="103"/>
      <c r="GV179" s="103"/>
      <c r="GW179" s="103"/>
      <c r="GX179" s="103"/>
      <c r="GY179" s="103"/>
      <c r="GZ179" s="103"/>
      <c r="HA179" s="103"/>
      <c r="HB179" s="103"/>
      <c r="HC179" s="103"/>
      <c r="HD179" s="103"/>
      <c r="HE179" s="103"/>
      <c r="HF179" s="103"/>
      <c r="HG179" s="103"/>
      <c r="HH179" s="103"/>
      <c r="HI179" s="103"/>
      <c r="HJ179" s="103"/>
      <c r="HK179" s="103"/>
      <c r="HL179" s="103"/>
      <c r="HM179" s="103"/>
      <c r="HN179" s="103"/>
      <c r="HO179" s="103"/>
      <c r="HP179" s="103"/>
      <c r="HQ179" s="103"/>
      <c r="HR179" s="103"/>
      <c r="HS179" s="103"/>
      <c r="HT179" s="103"/>
      <c r="HU179" s="103"/>
      <c r="HV179" s="103"/>
      <c r="HW179" s="103"/>
      <c r="HX179" s="103"/>
      <c r="HY179" s="103"/>
      <c r="HZ179" s="103"/>
      <c r="IA179" s="103"/>
      <c r="IB179" s="103"/>
      <c r="IC179" s="103"/>
      <c r="ID179" s="103"/>
      <c r="IE179" s="103"/>
      <c r="IF179" s="103"/>
      <c r="IG179" s="103"/>
      <c r="IH179" s="103"/>
      <c r="II179" s="103"/>
      <c r="IJ179" s="103"/>
      <c r="IK179" s="103"/>
      <c r="IL179" s="103"/>
      <c r="IM179" s="103"/>
      <c r="IN179" s="103"/>
      <c r="IO179" s="103"/>
      <c r="IP179" s="103"/>
      <c r="IQ179" s="103"/>
      <c r="IR179" s="103"/>
      <c r="IS179" s="103"/>
      <c r="IT179" s="103"/>
      <c r="IU179" s="103"/>
      <c r="IV179" s="103"/>
      <c r="IW179" s="103"/>
      <c r="IX179" s="103"/>
      <c r="IY179" s="103"/>
      <c r="IZ179" s="103"/>
    </row>
    <row r="180" spans="1:260" s="108" customFormat="1" ht="15" hidden="1" x14ac:dyDescent="0.25">
      <c r="A180" s="8"/>
      <c r="B180" s="8"/>
      <c r="C180" s="4"/>
      <c r="D180" s="9"/>
      <c r="E180" s="9"/>
      <c r="F180" s="9"/>
      <c r="G180" s="9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103"/>
      <c r="U180" s="4"/>
      <c r="V180" s="4"/>
      <c r="W180" s="4"/>
      <c r="X180" s="4"/>
      <c r="Y180" s="4"/>
      <c r="Z180" s="4"/>
      <c r="AA180" s="4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3"/>
      <c r="GT180" s="103"/>
      <c r="GU180" s="103"/>
      <c r="GV180" s="103"/>
      <c r="GW180" s="103"/>
      <c r="GX180" s="103"/>
      <c r="GY180" s="103"/>
      <c r="GZ180" s="103"/>
      <c r="HA180" s="103"/>
      <c r="HB180" s="103"/>
      <c r="HC180" s="103"/>
      <c r="HD180" s="103"/>
      <c r="HE180" s="103"/>
      <c r="HF180" s="103"/>
      <c r="HG180" s="103"/>
      <c r="HH180" s="103"/>
      <c r="HI180" s="103"/>
      <c r="HJ180" s="103"/>
      <c r="HK180" s="103"/>
      <c r="HL180" s="103"/>
      <c r="HM180" s="103"/>
      <c r="HN180" s="103"/>
      <c r="HO180" s="103"/>
      <c r="HP180" s="103"/>
      <c r="HQ180" s="103"/>
      <c r="HR180" s="103"/>
      <c r="HS180" s="103"/>
      <c r="HT180" s="103"/>
      <c r="HU180" s="103"/>
      <c r="HV180" s="103"/>
      <c r="HW180" s="103"/>
      <c r="HX180" s="103"/>
      <c r="HY180" s="103"/>
      <c r="HZ180" s="103"/>
      <c r="IA180" s="103"/>
      <c r="IB180" s="103"/>
      <c r="IC180" s="103"/>
      <c r="ID180" s="103"/>
      <c r="IE180" s="103"/>
      <c r="IF180" s="103"/>
      <c r="IG180" s="103"/>
      <c r="IH180" s="103"/>
      <c r="II180" s="103"/>
      <c r="IJ180" s="103"/>
      <c r="IK180" s="103"/>
      <c r="IL180" s="103"/>
      <c r="IM180" s="103"/>
      <c r="IN180" s="103"/>
      <c r="IO180" s="103"/>
      <c r="IP180" s="103"/>
      <c r="IQ180" s="103"/>
      <c r="IR180" s="103"/>
      <c r="IS180" s="103"/>
      <c r="IT180" s="103"/>
      <c r="IU180" s="103"/>
      <c r="IV180" s="103"/>
      <c r="IW180" s="103"/>
      <c r="IX180" s="103"/>
      <c r="IY180" s="103"/>
      <c r="IZ180" s="103"/>
    </row>
    <row r="181" spans="1:260" s="108" customFormat="1" ht="15" hidden="1" x14ac:dyDescent="0.25">
      <c r="A181" s="8"/>
      <c r="B181" s="8"/>
      <c r="C181" s="4"/>
      <c r="D181" s="9"/>
      <c r="E181" s="9"/>
      <c r="F181" s="9"/>
      <c r="G181" s="9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103"/>
      <c r="U181" s="4"/>
      <c r="V181" s="4"/>
      <c r="W181" s="4"/>
      <c r="X181" s="4"/>
      <c r="Y181" s="4"/>
      <c r="Z181" s="4"/>
      <c r="AA181" s="4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3"/>
      <c r="DE181" s="103"/>
      <c r="DF181" s="103"/>
      <c r="DG181" s="103"/>
      <c r="DH181" s="103"/>
      <c r="DI181" s="103"/>
      <c r="DJ181" s="103"/>
      <c r="DK181" s="103"/>
      <c r="DL181" s="103"/>
      <c r="DM181" s="103"/>
      <c r="DN181" s="103"/>
      <c r="DO181" s="103"/>
      <c r="DP181" s="103"/>
      <c r="DQ181" s="103"/>
      <c r="DR181" s="103"/>
      <c r="DS181" s="103"/>
      <c r="DT181" s="103"/>
      <c r="DU181" s="103"/>
      <c r="DV181" s="103"/>
      <c r="DW181" s="103"/>
      <c r="DX181" s="103"/>
      <c r="DY181" s="103"/>
      <c r="DZ181" s="103"/>
      <c r="EA181" s="103"/>
      <c r="EB181" s="103"/>
      <c r="EC181" s="103"/>
      <c r="ED181" s="103"/>
      <c r="EE181" s="103"/>
      <c r="EF181" s="103"/>
      <c r="EG181" s="103"/>
      <c r="EH181" s="103"/>
      <c r="EI181" s="103"/>
      <c r="EJ181" s="103"/>
      <c r="EK181" s="103"/>
      <c r="EL181" s="103"/>
      <c r="EM181" s="103"/>
      <c r="EN181" s="103"/>
      <c r="EO181" s="103"/>
      <c r="EP181" s="103"/>
      <c r="EQ181" s="103"/>
      <c r="ER181" s="103"/>
      <c r="ES181" s="103"/>
      <c r="ET181" s="103"/>
      <c r="EU181" s="103"/>
      <c r="EV181" s="103"/>
      <c r="EW181" s="103"/>
      <c r="EX181" s="103"/>
      <c r="EY181" s="103"/>
      <c r="EZ181" s="103"/>
      <c r="FA181" s="103"/>
      <c r="FB181" s="103"/>
      <c r="FC181" s="103"/>
      <c r="FD181" s="103"/>
      <c r="FE181" s="103"/>
      <c r="FF181" s="103"/>
      <c r="FG181" s="103"/>
      <c r="FH181" s="103"/>
      <c r="FI181" s="103"/>
      <c r="FJ181" s="103"/>
      <c r="FK181" s="103"/>
      <c r="FL181" s="103"/>
      <c r="FM181" s="103"/>
      <c r="FN181" s="103"/>
      <c r="FO181" s="103"/>
      <c r="FP181" s="103"/>
      <c r="FQ181" s="103"/>
      <c r="FR181" s="103"/>
      <c r="FS181" s="103"/>
      <c r="FT181" s="103"/>
      <c r="FU181" s="103"/>
      <c r="FV181" s="103"/>
      <c r="FW181" s="103"/>
      <c r="FX181" s="103"/>
      <c r="FY181" s="103"/>
      <c r="FZ181" s="103"/>
      <c r="GA181" s="103"/>
      <c r="GB181" s="103"/>
      <c r="GC181" s="103"/>
      <c r="GD181" s="103"/>
      <c r="GE181" s="103"/>
      <c r="GF181" s="103"/>
      <c r="GG181" s="103"/>
      <c r="GH181" s="103"/>
      <c r="GI181" s="103"/>
      <c r="GJ181" s="103"/>
      <c r="GK181" s="103"/>
      <c r="GL181" s="103"/>
      <c r="GM181" s="103"/>
      <c r="GN181" s="103"/>
      <c r="GO181" s="103"/>
      <c r="GP181" s="103"/>
      <c r="GQ181" s="103"/>
      <c r="GR181" s="103"/>
      <c r="GS181" s="103"/>
      <c r="GT181" s="103"/>
      <c r="GU181" s="103"/>
      <c r="GV181" s="103"/>
      <c r="GW181" s="103"/>
      <c r="GX181" s="103"/>
      <c r="GY181" s="103"/>
      <c r="GZ181" s="103"/>
      <c r="HA181" s="103"/>
      <c r="HB181" s="103"/>
      <c r="HC181" s="103"/>
      <c r="HD181" s="103"/>
      <c r="HE181" s="103"/>
      <c r="HF181" s="103"/>
      <c r="HG181" s="103"/>
      <c r="HH181" s="103"/>
      <c r="HI181" s="103"/>
      <c r="HJ181" s="103"/>
      <c r="HK181" s="103"/>
      <c r="HL181" s="103"/>
      <c r="HM181" s="103"/>
      <c r="HN181" s="103"/>
      <c r="HO181" s="103"/>
      <c r="HP181" s="103"/>
      <c r="HQ181" s="103"/>
      <c r="HR181" s="103"/>
      <c r="HS181" s="103"/>
      <c r="HT181" s="103"/>
      <c r="HU181" s="103"/>
      <c r="HV181" s="103"/>
      <c r="HW181" s="103"/>
      <c r="HX181" s="103"/>
      <c r="HY181" s="103"/>
      <c r="HZ181" s="103"/>
      <c r="IA181" s="103"/>
      <c r="IB181" s="103"/>
      <c r="IC181" s="103"/>
      <c r="ID181" s="103"/>
      <c r="IE181" s="103"/>
      <c r="IF181" s="103"/>
      <c r="IG181" s="103"/>
      <c r="IH181" s="103"/>
      <c r="II181" s="103"/>
      <c r="IJ181" s="103"/>
      <c r="IK181" s="103"/>
      <c r="IL181" s="103"/>
      <c r="IM181" s="103"/>
      <c r="IN181" s="103"/>
      <c r="IO181" s="103"/>
      <c r="IP181" s="103"/>
      <c r="IQ181" s="103"/>
      <c r="IR181" s="103"/>
      <c r="IS181" s="103"/>
      <c r="IT181" s="103"/>
      <c r="IU181" s="103"/>
      <c r="IV181" s="103"/>
      <c r="IW181" s="103"/>
      <c r="IX181" s="103"/>
      <c r="IY181" s="103"/>
      <c r="IZ181" s="103"/>
    </row>
    <row r="182" spans="1:260" s="108" customFormat="1" ht="15" hidden="1" x14ac:dyDescent="0.25">
      <c r="A182" s="8"/>
      <c r="B182" s="8"/>
      <c r="C182" s="4"/>
      <c r="D182" s="9"/>
      <c r="E182" s="9"/>
      <c r="F182" s="9"/>
      <c r="G182" s="9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103"/>
      <c r="U182" s="4"/>
      <c r="V182" s="4"/>
      <c r="W182" s="4"/>
      <c r="X182" s="4"/>
      <c r="Y182" s="4"/>
      <c r="Z182" s="4"/>
      <c r="AA182" s="4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  <c r="DR182" s="103"/>
      <c r="DS182" s="103"/>
      <c r="DT182" s="103"/>
      <c r="DU182" s="103"/>
      <c r="DV182" s="103"/>
      <c r="DW182" s="103"/>
      <c r="DX182" s="103"/>
      <c r="DY182" s="103"/>
      <c r="DZ182" s="103"/>
      <c r="EA182" s="103"/>
      <c r="EB182" s="103"/>
      <c r="EC182" s="103"/>
      <c r="ED182" s="103"/>
      <c r="EE182" s="103"/>
      <c r="EF182" s="103"/>
      <c r="EG182" s="103"/>
      <c r="EH182" s="103"/>
      <c r="EI182" s="103"/>
      <c r="EJ182" s="103"/>
      <c r="EK182" s="103"/>
      <c r="EL182" s="103"/>
      <c r="EM182" s="103"/>
      <c r="EN182" s="103"/>
      <c r="EO182" s="103"/>
      <c r="EP182" s="103"/>
      <c r="EQ182" s="103"/>
      <c r="ER182" s="103"/>
      <c r="ES182" s="103"/>
      <c r="ET182" s="103"/>
      <c r="EU182" s="103"/>
      <c r="EV182" s="103"/>
      <c r="EW182" s="103"/>
      <c r="EX182" s="103"/>
      <c r="EY182" s="103"/>
      <c r="EZ182" s="103"/>
      <c r="FA182" s="103"/>
      <c r="FB182" s="103"/>
      <c r="FC182" s="103"/>
      <c r="FD182" s="103"/>
      <c r="FE182" s="103"/>
      <c r="FF182" s="103"/>
      <c r="FG182" s="103"/>
      <c r="FH182" s="103"/>
      <c r="FI182" s="103"/>
      <c r="FJ182" s="103"/>
      <c r="FK182" s="103"/>
      <c r="FL182" s="103"/>
      <c r="FM182" s="103"/>
      <c r="FN182" s="103"/>
      <c r="FO182" s="103"/>
      <c r="FP182" s="103"/>
      <c r="FQ182" s="103"/>
      <c r="FR182" s="103"/>
      <c r="FS182" s="103"/>
      <c r="FT182" s="103"/>
      <c r="FU182" s="103"/>
      <c r="FV182" s="103"/>
      <c r="FW182" s="103"/>
      <c r="FX182" s="103"/>
      <c r="FY182" s="103"/>
      <c r="FZ182" s="103"/>
      <c r="GA182" s="103"/>
      <c r="GB182" s="103"/>
      <c r="GC182" s="103"/>
      <c r="GD182" s="103"/>
      <c r="GE182" s="103"/>
      <c r="GF182" s="103"/>
      <c r="GG182" s="103"/>
      <c r="GH182" s="103"/>
      <c r="GI182" s="103"/>
      <c r="GJ182" s="103"/>
      <c r="GK182" s="103"/>
      <c r="GL182" s="103"/>
      <c r="GM182" s="103"/>
      <c r="GN182" s="103"/>
      <c r="GO182" s="103"/>
      <c r="GP182" s="103"/>
      <c r="GQ182" s="103"/>
      <c r="GR182" s="103"/>
      <c r="GS182" s="103"/>
      <c r="GT182" s="103"/>
      <c r="GU182" s="103"/>
      <c r="GV182" s="103"/>
      <c r="GW182" s="103"/>
      <c r="GX182" s="103"/>
      <c r="GY182" s="103"/>
      <c r="GZ182" s="103"/>
      <c r="HA182" s="103"/>
      <c r="HB182" s="103"/>
      <c r="HC182" s="103"/>
      <c r="HD182" s="103"/>
      <c r="HE182" s="103"/>
      <c r="HF182" s="103"/>
      <c r="HG182" s="103"/>
      <c r="HH182" s="103"/>
      <c r="HI182" s="103"/>
      <c r="HJ182" s="103"/>
      <c r="HK182" s="103"/>
      <c r="HL182" s="103"/>
      <c r="HM182" s="103"/>
      <c r="HN182" s="103"/>
      <c r="HO182" s="103"/>
      <c r="HP182" s="103"/>
      <c r="HQ182" s="103"/>
      <c r="HR182" s="103"/>
      <c r="HS182" s="103"/>
      <c r="HT182" s="103"/>
      <c r="HU182" s="103"/>
      <c r="HV182" s="103"/>
      <c r="HW182" s="103"/>
      <c r="HX182" s="103"/>
      <c r="HY182" s="103"/>
      <c r="HZ182" s="103"/>
      <c r="IA182" s="103"/>
      <c r="IB182" s="103"/>
      <c r="IC182" s="103"/>
      <c r="ID182" s="103"/>
      <c r="IE182" s="103"/>
      <c r="IF182" s="103"/>
      <c r="IG182" s="103"/>
      <c r="IH182" s="103"/>
      <c r="II182" s="103"/>
      <c r="IJ182" s="103"/>
      <c r="IK182" s="103"/>
      <c r="IL182" s="103"/>
      <c r="IM182" s="103"/>
      <c r="IN182" s="103"/>
      <c r="IO182" s="103"/>
      <c r="IP182" s="103"/>
      <c r="IQ182" s="103"/>
      <c r="IR182" s="103"/>
      <c r="IS182" s="103"/>
      <c r="IT182" s="103"/>
      <c r="IU182" s="103"/>
      <c r="IV182" s="103"/>
      <c r="IW182" s="103"/>
      <c r="IX182" s="103"/>
      <c r="IY182" s="103"/>
      <c r="IZ182" s="103"/>
    </row>
    <row r="183" spans="1:260" s="108" customFormat="1" ht="15" hidden="1" x14ac:dyDescent="0.25">
      <c r="A183" s="8"/>
      <c r="B183" s="8"/>
      <c r="C183" s="4"/>
      <c r="D183" s="9"/>
      <c r="E183" s="9"/>
      <c r="F183" s="9"/>
      <c r="G183" s="9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103"/>
      <c r="U183" s="4"/>
      <c r="V183" s="4"/>
      <c r="W183" s="4"/>
      <c r="X183" s="4"/>
      <c r="Y183" s="4"/>
      <c r="Z183" s="4"/>
      <c r="AA183" s="4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  <c r="DM183" s="103"/>
      <c r="DN183" s="103"/>
      <c r="DO183" s="103"/>
      <c r="DP183" s="103"/>
      <c r="DQ183" s="103"/>
      <c r="DR183" s="103"/>
      <c r="DS183" s="103"/>
      <c r="DT183" s="103"/>
      <c r="DU183" s="103"/>
      <c r="DV183" s="103"/>
      <c r="DW183" s="103"/>
      <c r="DX183" s="103"/>
      <c r="DY183" s="103"/>
      <c r="DZ183" s="103"/>
      <c r="EA183" s="103"/>
      <c r="EB183" s="103"/>
      <c r="EC183" s="103"/>
      <c r="ED183" s="103"/>
      <c r="EE183" s="103"/>
      <c r="EF183" s="103"/>
      <c r="EG183" s="103"/>
      <c r="EH183" s="103"/>
      <c r="EI183" s="103"/>
      <c r="EJ183" s="103"/>
      <c r="EK183" s="103"/>
      <c r="EL183" s="103"/>
      <c r="EM183" s="103"/>
      <c r="EN183" s="103"/>
      <c r="EO183" s="103"/>
      <c r="EP183" s="103"/>
      <c r="EQ183" s="103"/>
      <c r="ER183" s="103"/>
      <c r="ES183" s="103"/>
      <c r="ET183" s="103"/>
      <c r="EU183" s="103"/>
      <c r="EV183" s="103"/>
      <c r="EW183" s="103"/>
      <c r="EX183" s="103"/>
      <c r="EY183" s="103"/>
      <c r="EZ183" s="103"/>
      <c r="FA183" s="103"/>
      <c r="FB183" s="103"/>
      <c r="FC183" s="103"/>
      <c r="FD183" s="103"/>
      <c r="FE183" s="103"/>
      <c r="FF183" s="103"/>
      <c r="FG183" s="103"/>
      <c r="FH183" s="103"/>
      <c r="FI183" s="103"/>
      <c r="FJ183" s="103"/>
      <c r="FK183" s="103"/>
      <c r="FL183" s="103"/>
      <c r="FM183" s="103"/>
      <c r="FN183" s="103"/>
      <c r="FO183" s="103"/>
      <c r="FP183" s="103"/>
      <c r="FQ183" s="103"/>
      <c r="FR183" s="103"/>
      <c r="FS183" s="103"/>
      <c r="FT183" s="103"/>
      <c r="FU183" s="103"/>
      <c r="FV183" s="103"/>
      <c r="FW183" s="103"/>
      <c r="FX183" s="103"/>
      <c r="FY183" s="103"/>
      <c r="FZ183" s="103"/>
      <c r="GA183" s="103"/>
      <c r="GB183" s="103"/>
      <c r="GC183" s="103"/>
      <c r="GD183" s="103"/>
      <c r="GE183" s="103"/>
      <c r="GF183" s="103"/>
      <c r="GG183" s="103"/>
      <c r="GH183" s="103"/>
      <c r="GI183" s="103"/>
      <c r="GJ183" s="103"/>
      <c r="GK183" s="103"/>
      <c r="GL183" s="103"/>
      <c r="GM183" s="103"/>
      <c r="GN183" s="103"/>
      <c r="GO183" s="103"/>
      <c r="GP183" s="103"/>
      <c r="GQ183" s="103"/>
      <c r="GR183" s="103"/>
      <c r="GS183" s="103"/>
      <c r="GT183" s="103"/>
      <c r="GU183" s="103"/>
      <c r="GV183" s="103"/>
      <c r="GW183" s="103"/>
      <c r="GX183" s="103"/>
      <c r="GY183" s="103"/>
      <c r="GZ183" s="103"/>
      <c r="HA183" s="103"/>
      <c r="HB183" s="103"/>
      <c r="HC183" s="103"/>
      <c r="HD183" s="103"/>
      <c r="HE183" s="103"/>
      <c r="HF183" s="103"/>
      <c r="HG183" s="103"/>
      <c r="HH183" s="103"/>
      <c r="HI183" s="103"/>
      <c r="HJ183" s="103"/>
      <c r="HK183" s="103"/>
      <c r="HL183" s="103"/>
      <c r="HM183" s="103"/>
      <c r="HN183" s="103"/>
      <c r="HO183" s="103"/>
      <c r="HP183" s="103"/>
      <c r="HQ183" s="103"/>
      <c r="HR183" s="103"/>
      <c r="HS183" s="103"/>
      <c r="HT183" s="103"/>
      <c r="HU183" s="103"/>
      <c r="HV183" s="103"/>
      <c r="HW183" s="103"/>
      <c r="HX183" s="103"/>
      <c r="HY183" s="103"/>
      <c r="HZ183" s="103"/>
      <c r="IA183" s="103"/>
      <c r="IB183" s="103"/>
      <c r="IC183" s="103"/>
      <c r="ID183" s="103"/>
      <c r="IE183" s="103"/>
      <c r="IF183" s="103"/>
      <c r="IG183" s="103"/>
      <c r="IH183" s="103"/>
      <c r="II183" s="103"/>
      <c r="IJ183" s="103"/>
      <c r="IK183" s="103"/>
      <c r="IL183" s="103"/>
      <c r="IM183" s="103"/>
      <c r="IN183" s="103"/>
      <c r="IO183" s="103"/>
      <c r="IP183" s="103"/>
      <c r="IQ183" s="103"/>
      <c r="IR183" s="103"/>
      <c r="IS183" s="103"/>
      <c r="IT183" s="103"/>
      <c r="IU183" s="103"/>
      <c r="IV183" s="103"/>
      <c r="IW183" s="103"/>
      <c r="IX183" s="103"/>
      <c r="IY183" s="103"/>
      <c r="IZ183" s="103"/>
    </row>
    <row r="184" spans="1:260" s="108" customFormat="1" ht="15" hidden="1" x14ac:dyDescent="0.25">
      <c r="A184" s="8"/>
      <c r="B184" s="8"/>
      <c r="C184" s="4"/>
      <c r="D184" s="9"/>
      <c r="E184" s="9"/>
      <c r="F184" s="9"/>
      <c r="G184" s="9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103"/>
      <c r="U184" s="4"/>
      <c r="V184" s="4"/>
      <c r="W184" s="4"/>
      <c r="X184" s="4"/>
      <c r="Y184" s="4"/>
      <c r="Z184" s="4"/>
      <c r="AA184" s="4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3"/>
      <c r="DC184" s="103"/>
      <c r="DD184" s="103"/>
      <c r="DE184" s="103"/>
      <c r="DF184" s="103"/>
      <c r="DG184" s="103"/>
      <c r="DH184" s="103"/>
      <c r="DI184" s="103"/>
      <c r="DJ184" s="103"/>
      <c r="DK184" s="103"/>
      <c r="DL184" s="103"/>
      <c r="DM184" s="103"/>
      <c r="DN184" s="103"/>
      <c r="DO184" s="103"/>
      <c r="DP184" s="103"/>
      <c r="DQ184" s="103"/>
      <c r="DR184" s="103"/>
      <c r="DS184" s="103"/>
      <c r="DT184" s="103"/>
      <c r="DU184" s="103"/>
      <c r="DV184" s="103"/>
      <c r="DW184" s="103"/>
      <c r="DX184" s="103"/>
      <c r="DY184" s="103"/>
      <c r="DZ184" s="103"/>
      <c r="EA184" s="103"/>
      <c r="EB184" s="103"/>
      <c r="EC184" s="103"/>
      <c r="ED184" s="103"/>
      <c r="EE184" s="103"/>
      <c r="EF184" s="103"/>
      <c r="EG184" s="103"/>
      <c r="EH184" s="103"/>
      <c r="EI184" s="103"/>
      <c r="EJ184" s="103"/>
      <c r="EK184" s="103"/>
      <c r="EL184" s="103"/>
      <c r="EM184" s="103"/>
      <c r="EN184" s="103"/>
      <c r="EO184" s="103"/>
      <c r="EP184" s="103"/>
      <c r="EQ184" s="103"/>
      <c r="ER184" s="103"/>
      <c r="ES184" s="103"/>
      <c r="ET184" s="103"/>
      <c r="EU184" s="103"/>
      <c r="EV184" s="103"/>
      <c r="EW184" s="103"/>
      <c r="EX184" s="103"/>
      <c r="EY184" s="103"/>
      <c r="EZ184" s="103"/>
      <c r="FA184" s="103"/>
      <c r="FB184" s="103"/>
      <c r="FC184" s="103"/>
      <c r="FD184" s="103"/>
      <c r="FE184" s="103"/>
      <c r="FF184" s="103"/>
      <c r="FG184" s="103"/>
      <c r="FH184" s="103"/>
      <c r="FI184" s="103"/>
      <c r="FJ184" s="103"/>
      <c r="FK184" s="103"/>
      <c r="FL184" s="103"/>
      <c r="FM184" s="103"/>
      <c r="FN184" s="103"/>
      <c r="FO184" s="103"/>
      <c r="FP184" s="103"/>
      <c r="FQ184" s="103"/>
      <c r="FR184" s="103"/>
      <c r="FS184" s="103"/>
      <c r="FT184" s="103"/>
      <c r="FU184" s="103"/>
      <c r="FV184" s="103"/>
      <c r="FW184" s="103"/>
      <c r="FX184" s="103"/>
      <c r="FY184" s="103"/>
      <c r="FZ184" s="103"/>
      <c r="GA184" s="103"/>
      <c r="GB184" s="103"/>
      <c r="GC184" s="103"/>
      <c r="GD184" s="103"/>
      <c r="GE184" s="103"/>
      <c r="GF184" s="103"/>
      <c r="GG184" s="103"/>
      <c r="GH184" s="103"/>
      <c r="GI184" s="103"/>
      <c r="GJ184" s="103"/>
      <c r="GK184" s="103"/>
      <c r="GL184" s="103"/>
      <c r="GM184" s="103"/>
      <c r="GN184" s="103"/>
      <c r="GO184" s="103"/>
      <c r="GP184" s="103"/>
      <c r="GQ184" s="103"/>
      <c r="GR184" s="103"/>
      <c r="GS184" s="103"/>
      <c r="GT184" s="103"/>
      <c r="GU184" s="103"/>
      <c r="GV184" s="103"/>
      <c r="GW184" s="103"/>
      <c r="GX184" s="103"/>
      <c r="GY184" s="103"/>
      <c r="GZ184" s="103"/>
      <c r="HA184" s="103"/>
      <c r="HB184" s="103"/>
      <c r="HC184" s="103"/>
      <c r="HD184" s="103"/>
      <c r="HE184" s="103"/>
      <c r="HF184" s="103"/>
      <c r="HG184" s="103"/>
      <c r="HH184" s="103"/>
      <c r="HI184" s="103"/>
      <c r="HJ184" s="103"/>
      <c r="HK184" s="103"/>
      <c r="HL184" s="103"/>
      <c r="HM184" s="103"/>
      <c r="HN184" s="103"/>
      <c r="HO184" s="103"/>
      <c r="HP184" s="103"/>
      <c r="HQ184" s="103"/>
      <c r="HR184" s="103"/>
      <c r="HS184" s="103"/>
      <c r="HT184" s="103"/>
      <c r="HU184" s="103"/>
      <c r="HV184" s="103"/>
      <c r="HW184" s="103"/>
      <c r="HX184" s="103"/>
      <c r="HY184" s="103"/>
      <c r="HZ184" s="103"/>
      <c r="IA184" s="103"/>
      <c r="IB184" s="103"/>
      <c r="IC184" s="103"/>
      <c r="ID184" s="103"/>
      <c r="IE184" s="103"/>
      <c r="IF184" s="103"/>
      <c r="IG184" s="103"/>
      <c r="IH184" s="103"/>
      <c r="II184" s="103"/>
      <c r="IJ184" s="103"/>
      <c r="IK184" s="103"/>
      <c r="IL184" s="103"/>
      <c r="IM184" s="103"/>
      <c r="IN184" s="103"/>
      <c r="IO184" s="103"/>
      <c r="IP184" s="103"/>
      <c r="IQ184" s="103"/>
      <c r="IR184" s="103"/>
      <c r="IS184" s="103"/>
      <c r="IT184" s="103"/>
      <c r="IU184" s="103"/>
      <c r="IV184" s="103"/>
      <c r="IW184" s="103"/>
      <c r="IX184" s="103"/>
      <c r="IY184" s="103"/>
      <c r="IZ184" s="103"/>
    </row>
    <row r="185" spans="1:260" s="108" customFormat="1" ht="15" hidden="1" x14ac:dyDescent="0.25">
      <c r="A185" s="8"/>
      <c r="B185" s="8"/>
      <c r="C185" s="4"/>
      <c r="D185" s="9"/>
      <c r="E185" s="9"/>
      <c r="F185" s="9"/>
      <c r="G185" s="9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103"/>
      <c r="U185" s="4"/>
      <c r="V185" s="4"/>
      <c r="W185" s="4"/>
      <c r="X185" s="4"/>
      <c r="Y185" s="4"/>
      <c r="Z185" s="4"/>
      <c r="AA185" s="4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3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3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3"/>
      <c r="FD185" s="103"/>
      <c r="FE185" s="103"/>
      <c r="FF185" s="103"/>
      <c r="FG185" s="103"/>
      <c r="FH185" s="103"/>
      <c r="FI185" s="103"/>
      <c r="FJ185" s="103"/>
      <c r="FK185" s="103"/>
      <c r="FL185" s="103"/>
      <c r="FM185" s="103"/>
      <c r="FN185" s="103"/>
      <c r="FO185" s="103"/>
      <c r="FP185" s="103"/>
      <c r="FQ185" s="103"/>
      <c r="FR185" s="103"/>
      <c r="FS185" s="103"/>
      <c r="FT185" s="103"/>
      <c r="FU185" s="103"/>
      <c r="FV185" s="103"/>
      <c r="FW185" s="103"/>
      <c r="FX185" s="103"/>
      <c r="FY185" s="103"/>
      <c r="FZ185" s="103"/>
      <c r="GA185" s="103"/>
      <c r="GB185" s="103"/>
      <c r="GC185" s="103"/>
      <c r="GD185" s="103"/>
      <c r="GE185" s="103"/>
      <c r="GF185" s="103"/>
      <c r="GG185" s="103"/>
      <c r="GH185" s="103"/>
      <c r="GI185" s="103"/>
      <c r="GJ185" s="103"/>
      <c r="GK185" s="103"/>
      <c r="GL185" s="103"/>
      <c r="GM185" s="103"/>
      <c r="GN185" s="103"/>
      <c r="GO185" s="103"/>
      <c r="GP185" s="103"/>
      <c r="GQ185" s="103"/>
      <c r="GR185" s="103"/>
      <c r="GS185" s="103"/>
      <c r="GT185" s="103"/>
      <c r="GU185" s="103"/>
      <c r="GV185" s="103"/>
      <c r="GW185" s="103"/>
      <c r="GX185" s="103"/>
      <c r="GY185" s="103"/>
      <c r="GZ185" s="103"/>
      <c r="HA185" s="103"/>
      <c r="HB185" s="103"/>
      <c r="HC185" s="103"/>
      <c r="HD185" s="103"/>
      <c r="HE185" s="103"/>
      <c r="HF185" s="103"/>
      <c r="HG185" s="103"/>
      <c r="HH185" s="103"/>
      <c r="HI185" s="103"/>
      <c r="HJ185" s="103"/>
      <c r="HK185" s="103"/>
      <c r="HL185" s="103"/>
      <c r="HM185" s="103"/>
      <c r="HN185" s="103"/>
      <c r="HO185" s="103"/>
      <c r="HP185" s="103"/>
      <c r="HQ185" s="103"/>
      <c r="HR185" s="103"/>
      <c r="HS185" s="103"/>
      <c r="HT185" s="103"/>
      <c r="HU185" s="103"/>
      <c r="HV185" s="103"/>
      <c r="HW185" s="103"/>
      <c r="HX185" s="103"/>
      <c r="HY185" s="103"/>
      <c r="HZ185" s="103"/>
      <c r="IA185" s="103"/>
      <c r="IB185" s="103"/>
      <c r="IC185" s="103"/>
      <c r="ID185" s="103"/>
      <c r="IE185" s="103"/>
      <c r="IF185" s="103"/>
      <c r="IG185" s="103"/>
      <c r="IH185" s="103"/>
      <c r="II185" s="103"/>
      <c r="IJ185" s="103"/>
      <c r="IK185" s="103"/>
      <c r="IL185" s="103"/>
      <c r="IM185" s="103"/>
      <c r="IN185" s="103"/>
      <c r="IO185" s="103"/>
      <c r="IP185" s="103"/>
      <c r="IQ185" s="103"/>
      <c r="IR185" s="103"/>
      <c r="IS185" s="103"/>
      <c r="IT185" s="103"/>
      <c r="IU185" s="103"/>
      <c r="IV185" s="103"/>
      <c r="IW185" s="103"/>
      <c r="IX185" s="103"/>
      <c r="IY185" s="103"/>
      <c r="IZ185" s="103"/>
    </row>
    <row r="186" spans="1:260" s="108" customFormat="1" ht="15" hidden="1" x14ac:dyDescent="0.25">
      <c r="A186" s="8"/>
      <c r="B186" s="8"/>
      <c r="C186" s="4"/>
      <c r="D186" s="9"/>
      <c r="E186" s="9"/>
      <c r="F186" s="9"/>
      <c r="G186" s="9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103"/>
      <c r="U186" s="4"/>
      <c r="V186" s="4"/>
      <c r="W186" s="4"/>
      <c r="X186" s="4"/>
      <c r="Y186" s="4"/>
      <c r="Z186" s="4"/>
      <c r="AA186" s="4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  <c r="FZ186" s="103"/>
      <c r="GA186" s="103"/>
      <c r="GB186" s="103"/>
      <c r="GC186" s="103"/>
      <c r="GD186" s="103"/>
      <c r="GE186" s="103"/>
      <c r="GF186" s="103"/>
      <c r="GG186" s="103"/>
      <c r="GH186" s="103"/>
      <c r="GI186" s="103"/>
      <c r="GJ186" s="103"/>
      <c r="GK186" s="103"/>
      <c r="GL186" s="103"/>
      <c r="GM186" s="103"/>
      <c r="GN186" s="103"/>
      <c r="GO186" s="103"/>
      <c r="GP186" s="103"/>
      <c r="GQ186" s="103"/>
      <c r="GR186" s="103"/>
      <c r="GS186" s="103"/>
      <c r="GT186" s="103"/>
      <c r="GU186" s="103"/>
      <c r="GV186" s="103"/>
      <c r="GW186" s="103"/>
      <c r="GX186" s="103"/>
      <c r="GY186" s="103"/>
      <c r="GZ186" s="103"/>
      <c r="HA186" s="103"/>
      <c r="HB186" s="103"/>
      <c r="HC186" s="103"/>
      <c r="HD186" s="103"/>
      <c r="HE186" s="103"/>
      <c r="HF186" s="103"/>
      <c r="HG186" s="103"/>
      <c r="HH186" s="103"/>
      <c r="HI186" s="103"/>
      <c r="HJ186" s="103"/>
      <c r="HK186" s="103"/>
      <c r="HL186" s="103"/>
      <c r="HM186" s="103"/>
      <c r="HN186" s="103"/>
      <c r="HO186" s="103"/>
      <c r="HP186" s="103"/>
      <c r="HQ186" s="103"/>
      <c r="HR186" s="103"/>
      <c r="HS186" s="103"/>
      <c r="HT186" s="103"/>
      <c r="HU186" s="103"/>
      <c r="HV186" s="103"/>
      <c r="HW186" s="103"/>
      <c r="HX186" s="103"/>
      <c r="HY186" s="103"/>
      <c r="HZ186" s="103"/>
      <c r="IA186" s="103"/>
      <c r="IB186" s="103"/>
      <c r="IC186" s="103"/>
      <c r="ID186" s="103"/>
      <c r="IE186" s="103"/>
      <c r="IF186" s="103"/>
      <c r="IG186" s="103"/>
      <c r="IH186" s="103"/>
      <c r="II186" s="103"/>
      <c r="IJ186" s="103"/>
      <c r="IK186" s="103"/>
      <c r="IL186" s="103"/>
      <c r="IM186" s="103"/>
      <c r="IN186" s="103"/>
      <c r="IO186" s="103"/>
      <c r="IP186" s="103"/>
      <c r="IQ186" s="103"/>
      <c r="IR186" s="103"/>
      <c r="IS186" s="103"/>
      <c r="IT186" s="103"/>
      <c r="IU186" s="103"/>
      <c r="IV186" s="103"/>
      <c r="IW186" s="103"/>
      <c r="IX186" s="103"/>
      <c r="IY186" s="103"/>
      <c r="IZ186" s="103"/>
    </row>
    <row r="187" spans="1:260" s="108" customFormat="1" ht="15" hidden="1" x14ac:dyDescent="0.25">
      <c r="A187" s="8"/>
      <c r="B187" s="8"/>
      <c r="C187" s="4"/>
      <c r="D187" s="9"/>
      <c r="E187" s="9"/>
      <c r="F187" s="9"/>
      <c r="G187" s="9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103"/>
      <c r="U187" s="4"/>
      <c r="V187" s="4"/>
      <c r="W187" s="4"/>
      <c r="X187" s="4"/>
      <c r="Y187" s="4"/>
      <c r="Z187" s="4"/>
      <c r="AA187" s="4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  <c r="DD187" s="103"/>
      <c r="DE187" s="103"/>
      <c r="DF187" s="103"/>
      <c r="DG187" s="103"/>
      <c r="DH187" s="103"/>
      <c r="DI187" s="103"/>
      <c r="DJ187" s="103"/>
      <c r="DK187" s="103"/>
      <c r="DL187" s="103"/>
      <c r="DM187" s="103"/>
      <c r="DN187" s="103"/>
      <c r="DO187" s="103"/>
      <c r="DP187" s="103"/>
      <c r="DQ187" s="103"/>
      <c r="DR187" s="103"/>
      <c r="DS187" s="103"/>
      <c r="DT187" s="103"/>
      <c r="DU187" s="103"/>
      <c r="DV187" s="103"/>
      <c r="DW187" s="103"/>
      <c r="DX187" s="103"/>
      <c r="DY187" s="103"/>
      <c r="DZ187" s="103"/>
      <c r="EA187" s="103"/>
      <c r="EB187" s="103"/>
      <c r="EC187" s="103"/>
      <c r="ED187" s="103"/>
      <c r="EE187" s="103"/>
      <c r="EF187" s="103"/>
      <c r="EG187" s="103"/>
      <c r="EH187" s="103"/>
      <c r="EI187" s="103"/>
      <c r="EJ187" s="103"/>
      <c r="EK187" s="103"/>
      <c r="EL187" s="103"/>
      <c r="EM187" s="103"/>
      <c r="EN187" s="103"/>
      <c r="EO187" s="103"/>
      <c r="EP187" s="103"/>
      <c r="EQ187" s="103"/>
      <c r="ER187" s="103"/>
      <c r="ES187" s="103"/>
      <c r="ET187" s="103"/>
      <c r="EU187" s="103"/>
      <c r="EV187" s="103"/>
      <c r="EW187" s="103"/>
      <c r="EX187" s="103"/>
      <c r="EY187" s="103"/>
      <c r="EZ187" s="103"/>
      <c r="FA187" s="103"/>
      <c r="FB187" s="103"/>
      <c r="FC187" s="103"/>
      <c r="FD187" s="103"/>
      <c r="FE187" s="103"/>
      <c r="FF187" s="103"/>
      <c r="FG187" s="103"/>
      <c r="FH187" s="103"/>
      <c r="FI187" s="103"/>
      <c r="FJ187" s="103"/>
      <c r="FK187" s="103"/>
      <c r="FL187" s="103"/>
      <c r="FM187" s="103"/>
      <c r="FN187" s="103"/>
      <c r="FO187" s="103"/>
      <c r="FP187" s="103"/>
      <c r="FQ187" s="103"/>
      <c r="FR187" s="103"/>
      <c r="FS187" s="103"/>
      <c r="FT187" s="103"/>
      <c r="FU187" s="103"/>
      <c r="FV187" s="103"/>
      <c r="FW187" s="103"/>
      <c r="FX187" s="103"/>
      <c r="FY187" s="103"/>
      <c r="FZ187" s="103"/>
      <c r="GA187" s="103"/>
      <c r="GB187" s="103"/>
      <c r="GC187" s="103"/>
      <c r="GD187" s="103"/>
      <c r="GE187" s="103"/>
      <c r="GF187" s="103"/>
      <c r="GG187" s="103"/>
      <c r="GH187" s="103"/>
      <c r="GI187" s="103"/>
      <c r="GJ187" s="103"/>
      <c r="GK187" s="103"/>
      <c r="GL187" s="103"/>
      <c r="GM187" s="103"/>
      <c r="GN187" s="103"/>
      <c r="GO187" s="103"/>
      <c r="GP187" s="103"/>
      <c r="GQ187" s="103"/>
      <c r="GR187" s="103"/>
      <c r="GS187" s="103"/>
      <c r="GT187" s="103"/>
      <c r="GU187" s="103"/>
      <c r="GV187" s="103"/>
      <c r="GW187" s="103"/>
      <c r="GX187" s="103"/>
      <c r="GY187" s="103"/>
      <c r="GZ187" s="103"/>
      <c r="HA187" s="103"/>
      <c r="HB187" s="103"/>
      <c r="HC187" s="103"/>
      <c r="HD187" s="103"/>
      <c r="HE187" s="103"/>
      <c r="HF187" s="103"/>
      <c r="HG187" s="103"/>
      <c r="HH187" s="103"/>
      <c r="HI187" s="103"/>
      <c r="HJ187" s="103"/>
      <c r="HK187" s="103"/>
      <c r="HL187" s="103"/>
      <c r="HM187" s="103"/>
      <c r="HN187" s="103"/>
      <c r="HO187" s="103"/>
      <c r="HP187" s="103"/>
      <c r="HQ187" s="103"/>
      <c r="HR187" s="103"/>
      <c r="HS187" s="103"/>
      <c r="HT187" s="103"/>
      <c r="HU187" s="103"/>
      <c r="HV187" s="103"/>
      <c r="HW187" s="103"/>
      <c r="HX187" s="103"/>
      <c r="HY187" s="103"/>
      <c r="HZ187" s="103"/>
      <c r="IA187" s="103"/>
      <c r="IB187" s="103"/>
      <c r="IC187" s="103"/>
      <c r="ID187" s="103"/>
      <c r="IE187" s="103"/>
      <c r="IF187" s="103"/>
      <c r="IG187" s="103"/>
      <c r="IH187" s="103"/>
      <c r="II187" s="103"/>
      <c r="IJ187" s="103"/>
      <c r="IK187" s="103"/>
      <c r="IL187" s="103"/>
      <c r="IM187" s="103"/>
      <c r="IN187" s="103"/>
      <c r="IO187" s="103"/>
      <c r="IP187" s="103"/>
      <c r="IQ187" s="103"/>
      <c r="IR187" s="103"/>
      <c r="IS187" s="103"/>
      <c r="IT187" s="103"/>
      <c r="IU187" s="103"/>
      <c r="IV187" s="103"/>
      <c r="IW187" s="103"/>
      <c r="IX187" s="103"/>
      <c r="IY187" s="103"/>
      <c r="IZ187" s="103"/>
    </row>
    <row r="188" spans="1:260" s="108" customFormat="1" ht="15" hidden="1" x14ac:dyDescent="0.25">
      <c r="A188" s="8"/>
      <c r="B188" s="8"/>
      <c r="C188" s="4"/>
      <c r="D188" s="9"/>
      <c r="E188" s="9"/>
      <c r="F188" s="9"/>
      <c r="G188" s="9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103"/>
      <c r="U188" s="4"/>
      <c r="V188" s="4"/>
      <c r="W188" s="4"/>
      <c r="X188" s="4"/>
      <c r="Y188" s="4"/>
      <c r="Z188" s="4"/>
      <c r="AA188" s="4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  <c r="DR188" s="103"/>
      <c r="DS188" s="103"/>
      <c r="DT188" s="103"/>
      <c r="DU188" s="103"/>
      <c r="DV188" s="103"/>
      <c r="DW188" s="103"/>
      <c r="DX188" s="103"/>
      <c r="DY188" s="103"/>
      <c r="DZ188" s="103"/>
      <c r="EA188" s="103"/>
      <c r="EB188" s="103"/>
      <c r="EC188" s="103"/>
      <c r="ED188" s="103"/>
      <c r="EE188" s="103"/>
      <c r="EF188" s="103"/>
      <c r="EG188" s="103"/>
      <c r="EH188" s="103"/>
      <c r="EI188" s="103"/>
      <c r="EJ188" s="103"/>
      <c r="EK188" s="103"/>
      <c r="EL188" s="103"/>
      <c r="EM188" s="103"/>
      <c r="EN188" s="103"/>
      <c r="EO188" s="103"/>
      <c r="EP188" s="103"/>
      <c r="EQ188" s="103"/>
      <c r="ER188" s="103"/>
      <c r="ES188" s="103"/>
      <c r="ET188" s="103"/>
      <c r="EU188" s="103"/>
      <c r="EV188" s="103"/>
      <c r="EW188" s="103"/>
      <c r="EX188" s="103"/>
      <c r="EY188" s="103"/>
      <c r="EZ188" s="103"/>
      <c r="FA188" s="103"/>
      <c r="FB188" s="103"/>
      <c r="FC188" s="103"/>
      <c r="FD188" s="103"/>
      <c r="FE188" s="103"/>
      <c r="FF188" s="103"/>
      <c r="FG188" s="103"/>
      <c r="FH188" s="103"/>
      <c r="FI188" s="103"/>
      <c r="FJ188" s="103"/>
      <c r="FK188" s="103"/>
      <c r="FL188" s="103"/>
      <c r="FM188" s="103"/>
      <c r="FN188" s="103"/>
      <c r="FO188" s="103"/>
      <c r="FP188" s="103"/>
      <c r="FQ188" s="103"/>
      <c r="FR188" s="103"/>
      <c r="FS188" s="103"/>
      <c r="FT188" s="103"/>
      <c r="FU188" s="103"/>
      <c r="FV188" s="103"/>
      <c r="FW188" s="103"/>
      <c r="FX188" s="103"/>
      <c r="FY188" s="103"/>
      <c r="FZ188" s="103"/>
      <c r="GA188" s="103"/>
      <c r="GB188" s="103"/>
      <c r="GC188" s="103"/>
      <c r="GD188" s="103"/>
      <c r="GE188" s="103"/>
      <c r="GF188" s="103"/>
      <c r="GG188" s="103"/>
      <c r="GH188" s="103"/>
      <c r="GI188" s="103"/>
      <c r="GJ188" s="103"/>
      <c r="GK188" s="103"/>
      <c r="GL188" s="103"/>
      <c r="GM188" s="103"/>
      <c r="GN188" s="103"/>
      <c r="GO188" s="103"/>
      <c r="GP188" s="103"/>
      <c r="GQ188" s="103"/>
      <c r="GR188" s="103"/>
      <c r="GS188" s="103"/>
      <c r="GT188" s="103"/>
      <c r="GU188" s="103"/>
      <c r="GV188" s="103"/>
      <c r="GW188" s="103"/>
      <c r="GX188" s="103"/>
      <c r="GY188" s="103"/>
      <c r="GZ188" s="103"/>
      <c r="HA188" s="103"/>
      <c r="HB188" s="103"/>
      <c r="HC188" s="103"/>
      <c r="HD188" s="103"/>
      <c r="HE188" s="103"/>
      <c r="HF188" s="103"/>
      <c r="HG188" s="103"/>
      <c r="HH188" s="103"/>
      <c r="HI188" s="103"/>
      <c r="HJ188" s="103"/>
      <c r="HK188" s="103"/>
      <c r="HL188" s="103"/>
      <c r="HM188" s="103"/>
      <c r="HN188" s="103"/>
      <c r="HO188" s="103"/>
      <c r="HP188" s="103"/>
      <c r="HQ188" s="103"/>
      <c r="HR188" s="103"/>
      <c r="HS188" s="103"/>
      <c r="HT188" s="103"/>
      <c r="HU188" s="103"/>
      <c r="HV188" s="103"/>
      <c r="HW188" s="103"/>
      <c r="HX188" s="103"/>
      <c r="HY188" s="103"/>
      <c r="HZ188" s="103"/>
      <c r="IA188" s="103"/>
      <c r="IB188" s="103"/>
      <c r="IC188" s="103"/>
      <c r="ID188" s="103"/>
      <c r="IE188" s="103"/>
      <c r="IF188" s="103"/>
      <c r="IG188" s="103"/>
      <c r="IH188" s="103"/>
      <c r="II188" s="103"/>
      <c r="IJ188" s="103"/>
      <c r="IK188" s="103"/>
      <c r="IL188" s="103"/>
      <c r="IM188" s="103"/>
      <c r="IN188" s="103"/>
      <c r="IO188" s="103"/>
      <c r="IP188" s="103"/>
      <c r="IQ188" s="103"/>
      <c r="IR188" s="103"/>
      <c r="IS188" s="103"/>
      <c r="IT188" s="103"/>
      <c r="IU188" s="103"/>
      <c r="IV188" s="103"/>
      <c r="IW188" s="103"/>
      <c r="IX188" s="103"/>
      <c r="IY188" s="103"/>
      <c r="IZ188" s="103"/>
    </row>
    <row r="189" spans="1:260" s="108" customFormat="1" ht="15" hidden="1" x14ac:dyDescent="0.25">
      <c r="A189" s="8"/>
      <c r="B189" s="8"/>
      <c r="C189" s="4"/>
      <c r="D189" s="9"/>
      <c r="E189" s="9"/>
      <c r="F189" s="9"/>
      <c r="G189" s="9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103"/>
      <c r="U189" s="4"/>
      <c r="V189" s="4"/>
      <c r="W189" s="4"/>
      <c r="X189" s="4"/>
      <c r="Y189" s="4"/>
      <c r="Z189" s="4"/>
      <c r="AA189" s="4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  <c r="DD189" s="103"/>
      <c r="DE189" s="103"/>
      <c r="DF189" s="103"/>
      <c r="DG189" s="103"/>
      <c r="DH189" s="103"/>
      <c r="DI189" s="103"/>
      <c r="DJ189" s="103"/>
      <c r="DK189" s="103"/>
      <c r="DL189" s="103"/>
      <c r="DM189" s="103"/>
      <c r="DN189" s="103"/>
      <c r="DO189" s="103"/>
      <c r="DP189" s="103"/>
      <c r="DQ189" s="103"/>
      <c r="DR189" s="103"/>
      <c r="DS189" s="103"/>
      <c r="DT189" s="103"/>
      <c r="DU189" s="103"/>
      <c r="DV189" s="103"/>
      <c r="DW189" s="103"/>
      <c r="DX189" s="103"/>
      <c r="DY189" s="103"/>
      <c r="DZ189" s="103"/>
      <c r="EA189" s="103"/>
      <c r="EB189" s="103"/>
      <c r="EC189" s="103"/>
      <c r="ED189" s="103"/>
      <c r="EE189" s="103"/>
      <c r="EF189" s="103"/>
      <c r="EG189" s="103"/>
      <c r="EH189" s="103"/>
      <c r="EI189" s="103"/>
      <c r="EJ189" s="103"/>
      <c r="EK189" s="103"/>
      <c r="EL189" s="103"/>
      <c r="EM189" s="103"/>
      <c r="EN189" s="103"/>
      <c r="EO189" s="103"/>
      <c r="EP189" s="103"/>
      <c r="EQ189" s="103"/>
      <c r="ER189" s="103"/>
      <c r="ES189" s="103"/>
      <c r="ET189" s="103"/>
      <c r="EU189" s="103"/>
      <c r="EV189" s="103"/>
      <c r="EW189" s="103"/>
      <c r="EX189" s="103"/>
      <c r="EY189" s="103"/>
      <c r="EZ189" s="103"/>
      <c r="FA189" s="103"/>
      <c r="FB189" s="103"/>
      <c r="FC189" s="103"/>
      <c r="FD189" s="103"/>
      <c r="FE189" s="103"/>
      <c r="FF189" s="103"/>
      <c r="FG189" s="103"/>
      <c r="FH189" s="103"/>
      <c r="FI189" s="103"/>
      <c r="FJ189" s="103"/>
      <c r="FK189" s="103"/>
      <c r="FL189" s="103"/>
      <c r="FM189" s="103"/>
      <c r="FN189" s="103"/>
      <c r="FO189" s="103"/>
      <c r="FP189" s="103"/>
      <c r="FQ189" s="103"/>
      <c r="FR189" s="103"/>
      <c r="FS189" s="103"/>
      <c r="FT189" s="103"/>
      <c r="FU189" s="103"/>
      <c r="FV189" s="103"/>
      <c r="FW189" s="103"/>
      <c r="FX189" s="103"/>
      <c r="FY189" s="103"/>
      <c r="FZ189" s="103"/>
      <c r="GA189" s="103"/>
      <c r="GB189" s="103"/>
      <c r="GC189" s="103"/>
      <c r="GD189" s="103"/>
      <c r="GE189" s="103"/>
      <c r="GF189" s="103"/>
      <c r="GG189" s="103"/>
      <c r="GH189" s="103"/>
      <c r="GI189" s="103"/>
      <c r="GJ189" s="103"/>
      <c r="GK189" s="103"/>
      <c r="GL189" s="103"/>
      <c r="GM189" s="103"/>
      <c r="GN189" s="103"/>
      <c r="GO189" s="103"/>
      <c r="GP189" s="103"/>
      <c r="GQ189" s="103"/>
      <c r="GR189" s="103"/>
      <c r="GS189" s="103"/>
      <c r="GT189" s="103"/>
      <c r="GU189" s="103"/>
      <c r="GV189" s="103"/>
      <c r="GW189" s="103"/>
      <c r="GX189" s="103"/>
      <c r="GY189" s="103"/>
      <c r="GZ189" s="103"/>
      <c r="HA189" s="103"/>
      <c r="HB189" s="103"/>
      <c r="HC189" s="103"/>
      <c r="HD189" s="103"/>
      <c r="HE189" s="103"/>
      <c r="HF189" s="103"/>
      <c r="HG189" s="103"/>
      <c r="HH189" s="103"/>
      <c r="HI189" s="103"/>
      <c r="HJ189" s="103"/>
      <c r="HK189" s="103"/>
      <c r="HL189" s="103"/>
      <c r="HM189" s="103"/>
      <c r="HN189" s="103"/>
      <c r="HO189" s="103"/>
      <c r="HP189" s="103"/>
      <c r="HQ189" s="103"/>
      <c r="HR189" s="103"/>
      <c r="HS189" s="103"/>
      <c r="HT189" s="103"/>
      <c r="HU189" s="103"/>
      <c r="HV189" s="103"/>
      <c r="HW189" s="103"/>
      <c r="HX189" s="103"/>
      <c r="HY189" s="103"/>
      <c r="HZ189" s="103"/>
      <c r="IA189" s="103"/>
      <c r="IB189" s="103"/>
      <c r="IC189" s="103"/>
      <c r="ID189" s="103"/>
      <c r="IE189" s="103"/>
      <c r="IF189" s="103"/>
      <c r="IG189" s="103"/>
      <c r="IH189" s="103"/>
      <c r="II189" s="103"/>
      <c r="IJ189" s="103"/>
      <c r="IK189" s="103"/>
      <c r="IL189" s="103"/>
      <c r="IM189" s="103"/>
      <c r="IN189" s="103"/>
      <c r="IO189" s="103"/>
      <c r="IP189" s="103"/>
      <c r="IQ189" s="103"/>
      <c r="IR189" s="103"/>
      <c r="IS189" s="103"/>
      <c r="IT189" s="103"/>
      <c r="IU189" s="103"/>
      <c r="IV189" s="103"/>
      <c r="IW189" s="103"/>
      <c r="IX189" s="103"/>
      <c r="IY189" s="103"/>
      <c r="IZ189" s="103"/>
    </row>
    <row r="190" spans="1:260" s="108" customFormat="1" ht="15" hidden="1" x14ac:dyDescent="0.25">
      <c r="A190" s="8"/>
      <c r="B190" s="8"/>
      <c r="C190" s="4"/>
      <c r="D190" s="9"/>
      <c r="E190" s="9"/>
      <c r="F190" s="9"/>
      <c r="G190" s="9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103"/>
      <c r="U190" s="4"/>
      <c r="V190" s="4"/>
      <c r="W190" s="4"/>
      <c r="X190" s="4"/>
      <c r="Y190" s="4"/>
      <c r="Z190" s="4"/>
      <c r="AA190" s="4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3"/>
      <c r="DO190" s="103"/>
      <c r="DP190" s="103"/>
      <c r="DQ190" s="103"/>
      <c r="DR190" s="103"/>
      <c r="DS190" s="103"/>
      <c r="DT190" s="103"/>
      <c r="DU190" s="103"/>
      <c r="DV190" s="103"/>
      <c r="DW190" s="103"/>
      <c r="DX190" s="103"/>
      <c r="DY190" s="103"/>
      <c r="DZ190" s="103"/>
      <c r="EA190" s="103"/>
      <c r="EB190" s="103"/>
      <c r="EC190" s="103"/>
      <c r="ED190" s="103"/>
      <c r="EE190" s="103"/>
      <c r="EF190" s="103"/>
      <c r="EG190" s="103"/>
      <c r="EH190" s="103"/>
      <c r="EI190" s="103"/>
      <c r="EJ190" s="103"/>
      <c r="EK190" s="103"/>
      <c r="EL190" s="103"/>
      <c r="EM190" s="103"/>
      <c r="EN190" s="103"/>
      <c r="EO190" s="103"/>
      <c r="EP190" s="103"/>
      <c r="EQ190" s="103"/>
      <c r="ER190" s="103"/>
      <c r="ES190" s="103"/>
      <c r="ET190" s="103"/>
      <c r="EU190" s="103"/>
      <c r="EV190" s="103"/>
      <c r="EW190" s="103"/>
      <c r="EX190" s="103"/>
      <c r="EY190" s="103"/>
      <c r="EZ190" s="103"/>
      <c r="FA190" s="103"/>
      <c r="FB190" s="103"/>
      <c r="FC190" s="103"/>
      <c r="FD190" s="103"/>
      <c r="FE190" s="103"/>
      <c r="FF190" s="103"/>
      <c r="FG190" s="103"/>
      <c r="FH190" s="103"/>
      <c r="FI190" s="103"/>
      <c r="FJ190" s="103"/>
      <c r="FK190" s="103"/>
      <c r="FL190" s="103"/>
      <c r="FM190" s="103"/>
      <c r="FN190" s="103"/>
      <c r="FO190" s="103"/>
      <c r="FP190" s="103"/>
      <c r="FQ190" s="103"/>
      <c r="FR190" s="103"/>
      <c r="FS190" s="103"/>
      <c r="FT190" s="103"/>
      <c r="FU190" s="103"/>
      <c r="FV190" s="103"/>
      <c r="FW190" s="103"/>
      <c r="FX190" s="103"/>
      <c r="FY190" s="103"/>
      <c r="FZ190" s="103"/>
      <c r="GA190" s="103"/>
      <c r="GB190" s="103"/>
      <c r="GC190" s="103"/>
      <c r="GD190" s="103"/>
      <c r="GE190" s="103"/>
      <c r="GF190" s="103"/>
      <c r="GG190" s="103"/>
      <c r="GH190" s="103"/>
      <c r="GI190" s="103"/>
      <c r="GJ190" s="103"/>
      <c r="GK190" s="103"/>
      <c r="GL190" s="103"/>
      <c r="GM190" s="103"/>
      <c r="GN190" s="103"/>
      <c r="GO190" s="103"/>
      <c r="GP190" s="103"/>
      <c r="GQ190" s="103"/>
      <c r="GR190" s="103"/>
      <c r="GS190" s="103"/>
      <c r="GT190" s="103"/>
      <c r="GU190" s="103"/>
      <c r="GV190" s="103"/>
      <c r="GW190" s="103"/>
      <c r="GX190" s="103"/>
      <c r="GY190" s="103"/>
      <c r="GZ190" s="103"/>
      <c r="HA190" s="103"/>
      <c r="HB190" s="103"/>
      <c r="HC190" s="103"/>
      <c r="HD190" s="103"/>
      <c r="HE190" s="103"/>
      <c r="HF190" s="103"/>
      <c r="HG190" s="103"/>
      <c r="HH190" s="103"/>
      <c r="HI190" s="103"/>
      <c r="HJ190" s="103"/>
      <c r="HK190" s="103"/>
      <c r="HL190" s="103"/>
      <c r="HM190" s="103"/>
      <c r="HN190" s="103"/>
      <c r="HO190" s="103"/>
      <c r="HP190" s="103"/>
      <c r="HQ190" s="103"/>
      <c r="HR190" s="103"/>
      <c r="HS190" s="103"/>
      <c r="HT190" s="103"/>
      <c r="HU190" s="103"/>
      <c r="HV190" s="103"/>
      <c r="HW190" s="103"/>
      <c r="HX190" s="103"/>
      <c r="HY190" s="103"/>
      <c r="HZ190" s="103"/>
      <c r="IA190" s="103"/>
      <c r="IB190" s="103"/>
      <c r="IC190" s="103"/>
      <c r="ID190" s="103"/>
      <c r="IE190" s="103"/>
      <c r="IF190" s="103"/>
      <c r="IG190" s="103"/>
      <c r="IH190" s="103"/>
      <c r="II190" s="103"/>
      <c r="IJ190" s="103"/>
      <c r="IK190" s="103"/>
      <c r="IL190" s="103"/>
      <c r="IM190" s="103"/>
      <c r="IN190" s="103"/>
      <c r="IO190" s="103"/>
      <c r="IP190" s="103"/>
      <c r="IQ190" s="103"/>
      <c r="IR190" s="103"/>
      <c r="IS190" s="103"/>
      <c r="IT190" s="103"/>
      <c r="IU190" s="103"/>
      <c r="IV190" s="103"/>
      <c r="IW190" s="103"/>
      <c r="IX190" s="103"/>
      <c r="IY190" s="103"/>
      <c r="IZ190" s="103"/>
    </row>
    <row r="191" spans="1:260" s="108" customFormat="1" ht="15" hidden="1" x14ac:dyDescent="0.25">
      <c r="A191" s="8"/>
      <c r="B191" s="8"/>
      <c r="C191" s="4"/>
      <c r="D191" s="9"/>
      <c r="E191" s="9"/>
      <c r="F191" s="9"/>
      <c r="G191" s="9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103"/>
      <c r="U191" s="4"/>
      <c r="V191" s="4"/>
      <c r="W191" s="4"/>
      <c r="X191" s="4"/>
      <c r="Y191" s="4"/>
      <c r="Z191" s="4"/>
      <c r="AA191" s="4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  <c r="CM191" s="103"/>
      <c r="CN191" s="103"/>
      <c r="CO191" s="103"/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3"/>
      <c r="DC191" s="103"/>
      <c r="DD191" s="103"/>
      <c r="DE191" s="103"/>
      <c r="DF191" s="103"/>
      <c r="DG191" s="103"/>
      <c r="DH191" s="103"/>
      <c r="DI191" s="103"/>
      <c r="DJ191" s="103"/>
      <c r="DK191" s="103"/>
      <c r="DL191" s="103"/>
      <c r="DM191" s="103"/>
      <c r="DN191" s="103"/>
      <c r="DO191" s="103"/>
      <c r="DP191" s="103"/>
      <c r="DQ191" s="103"/>
      <c r="DR191" s="103"/>
      <c r="DS191" s="103"/>
      <c r="DT191" s="103"/>
      <c r="DU191" s="103"/>
      <c r="DV191" s="103"/>
      <c r="DW191" s="103"/>
      <c r="DX191" s="103"/>
      <c r="DY191" s="103"/>
      <c r="DZ191" s="103"/>
      <c r="EA191" s="103"/>
      <c r="EB191" s="103"/>
      <c r="EC191" s="103"/>
      <c r="ED191" s="103"/>
      <c r="EE191" s="103"/>
      <c r="EF191" s="103"/>
      <c r="EG191" s="103"/>
      <c r="EH191" s="103"/>
      <c r="EI191" s="103"/>
      <c r="EJ191" s="103"/>
      <c r="EK191" s="103"/>
      <c r="EL191" s="103"/>
      <c r="EM191" s="103"/>
      <c r="EN191" s="103"/>
      <c r="EO191" s="103"/>
      <c r="EP191" s="103"/>
      <c r="EQ191" s="103"/>
      <c r="ER191" s="103"/>
      <c r="ES191" s="103"/>
      <c r="ET191" s="103"/>
      <c r="EU191" s="103"/>
      <c r="EV191" s="103"/>
      <c r="EW191" s="103"/>
      <c r="EX191" s="103"/>
      <c r="EY191" s="103"/>
      <c r="EZ191" s="103"/>
      <c r="FA191" s="103"/>
      <c r="FB191" s="103"/>
      <c r="FC191" s="103"/>
      <c r="FD191" s="103"/>
      <c r="FE191" s="103"/>
      <c r="FF191" s="103"/>
      <c r="FG191" s="103"/>
      <c r="FH191" s="103"/>
      <c r="FI191" s="103"/>
      <c r="FJ191" s="103"/>
      <c r="FK191" s="103"/>
      <c r="FL191" s="103"/>
      <c r="FM191" s="103"/>
      <c r="FN191" s="103"/>
      <c r="FO191" s="103"/>
      <c r="FP191" s="103"/>
      <c r="FQ191" s="103"/>
      <c r="FR191" s="103"/>
      <c r="FS191" s="103"/>
      <c r="FT191" s="103"/>
      <c r="FU191" s="103"/>
      <c r="FV191" s="103"/>
      <c r="FW191" s="103"/>
      <c r="FX191" s="103"/>
      <c r="FY191" s="103"/>
      <c r="FZ191" s="103"/>
      <c r="GA191" s="103"/>
      <c r="GB191" s="103"/>
      <c r="GC191" s="103"/>
      <c r="GD191" s="103"/>
      <c r="GE191" s="103"/>
      <c r="GF191" s="103"/>
      <c r="GG191" s="103"/>
      <c r="GH191" s="103"/>
      <c r="GI191" s="103"/>
      <c r="GJ191" s="103"/>
      <c r="GK191" s="103"/>
      <c r="GL191" s="103"/>
      <c r="GM191" s="103"/>
      <c r="GN191" s="103"/>
      <c r="GO191" s="103"/>
      <c r="GP191" s="103"/>
      <c r="GQ191" s="103"/>
      <c r="GR191" s="103"/>
      <c r="GS191" s="103"/>
      <c r="GT191" s="103"/>
      <c r="GU191" s="103"/>
      <c r="GV191" s="103"/>
      <c r="GW191" s="103"/>
      <c r="GX191" s="103"/>
      <c r="GY191" s="103"/>
      <c r="GZ191" s="103"/>
      <c r="HA191" s="103"/>
      <c r="HB191" s="103"/>
      <c r="HC191" s="103"/>
      <c r="HD191" s="103"/>
      <c r="HE191" s="103"/>
      <c r="HF191" s="103"/>
      <c r="HG191" s="103"/>
      <c r="HH191" s="103"/>
      <c r="HI191" s="103"/>
      <c r="HJ191" s="103"/>
      <c r="HK191" s="103"/>
      <c r="HL191" s="103"/>
      <c r="HM191" s="103"/>
      <c r="HN191" s="103"/>
      <c r="HO191" s="103"/>
      <c r="HP191" s="103"/>
      <c r="HQ191" s="103"/>
      <c r="HR191" s="103"/>
      <c r="HS191" s="103"/>
      <c r="HT191" s="103"/>
      <c r="HU191" s="103"/>
      <c r="HV191" s="103"/>
      <c r="HW191" s="103"/>
      <c r="HX191" s="103"/>
      <c r="HY191" s="103"/>
      <c r="HZ191" s="103"/>
      <c r="IA191" s="103"/>
      <c r="IB191" s="103"/>
      <c r="IC191" s="103"/>
      <c r="ID191" s="103"/>
      <c r="IE191" s="103"/>
      <c r="IF191" s="103"/>
      <c r="IG191" s="103"/>
      <c r="IH191" s="103"/>
      <c r="II191" s="103"/>
      <c r="IJ191" s="103"/>
      <c r="IK191" s="103"/>
      <c r="IL191" s="103"/>
      <c r="IM191" s="103"/>
      <c r="IN191" s="103"/>
      <c r="IO191" s="103"/>
      <c r="IP191" s="103"/>
      <c r="IQ191" s="103"/>
      <c r="IR191" s="103"/>
      <c r="IS191" s="103"/>
      <c r="IT191" s="103"/>
      <c r="IU191" s="103"/>
      <c r="IV191" s="103"/>
      <c r="IW191" s="103"/>
      <c r="IX191" s="103"/>
      <c r="IY191" s="103"/>
      <c r="IZ191" s="103"/>
    </row>
    <row r="192" spans="1:260" s="108" customFormat="1" ht="15" hidden="1" x14ac:dyDescent="0.25">
      <c r="A192" s="8"/>
      <c r="B192" s="8"/>
      <c r="C192" s="4"/>
      <c r="D192" s="9"/>
      <c r="E192" s="9"/>
      <c r="F192" s="9"/>
      <c r="G192" s="9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103"/>
      <c r="U192" s="4"/>
      <c r="V192" s="4"/>
      <c r="W192" s="4"/>
      <c r="X192" s="4"/>
      <c r="Y192" s="4"/>
      <c r="Z192" s="4"/>
      <c r="AA192" s="4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3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3"/>
      <c r="DO192" s="103"/>
      <c r="DP192" s="103"/>
      <c r="DQ192" s="103"/>
      <c r="DR192" s="103"/>
      <c r="DS192" s="103"/>
      <c r="DT192" s="103"/>
      <c r="DU192" s="103"/>
      <c r="DV192" s="103"/>
      <c r="DW192" s="103"/>
      <c r="DX192" s="103"/>
      <c r="DY192" s="103"/>
      <c r="DZ192" s="103"/>
      <c r="EA192" s="103"/>
      <c r="EB192" s="103"/>
      <c r="EC192" s="103"/>
      <c r="ED192" s="103"/>
      <c r="EE192" s="103"/>
      <c r="EF192" s="103"/>
      <c r="EG192" s="103"/>
      <c r="EH192" s="103"/>
      <c r="EI192" s="103"/>
      <c r="EJ192" s="103"/>
      <c r="EK192" s="103"/>
      <c r="EL192" s="103"/>
      <c r="EM192" s="103"/>
      <c r="EN192" s="103"/>
      <c r="EO192" s="103"/>
      <c r="EP192" s="103"/>
      <c r="EQ192" s="103"/>
      <c r="ER192" s="103"/>
      <c r="ES192" s="103"/>
      <c r="ET192" s="103"/>
      <c r="EU192" s="103"/>
      <c r="EV192" s="103"/>
      <c r="EW192" s="103"/>
      <c r="EX192" s="103"/>
      <c r="EY192" s="103"/>
      <c r="EZ192" s="103"/>
      <c r="FA192" s="103"/>
      <c r="FB192" s="103"/>
      <c r="FC192" s="103"/>
      <c r="FD192" s="103"/>
      <c r="FE192" s="103"/>
      <c r="FF192" s="103"/>
      <c r="FG192" s="103"/>
      <c r="FH192" s="103"/>
      <c r="FI192" s="103"/>
      <c r="FJ192" s="103"/>
      <c r="FK192" s="103"/>
      <c r="FL192" s="103"/>
      <c r="FM192" s="103"/>
      <c r="FN192" s="103"/>
      <c r="FO192" s="103"/>
      <c r="FP192" s="103"/>
      <c r="FQ192" s="103"/>
      <c r="FR192" s="103"/>
      <c r="FS192" s="103"/>
      <c r="FT192" s="103"/>
      <c r="FU192" s="103"/>
      <c r="FV192" s="103"/>
      <c r="FW192" s="103"/>
      <c r="FX192" s="103"/>
      <c r="FY192" s="103"/>
      <c r="FZ192" s="103"/>
      <c r="GA192" s="103"/>
      <c r="GB192" s="103"/>
      <c r="GC192" s="103"/>
      <c r="GD192" s="103"/>
      <c r="GE192" s="103"/>
      <c r="GF192" s="103"/>
      <c r="GG192" s="103"/>
      <c r="GH192" s="103"/>
      <c r="GI192" s="103"/>
      <c r="GJ192" s="103"/>
      <c r="GK192" s="103"/>
      <c r="GL192" s="103"/>
      <c r="GM192" s="103"/>
      <c r="GN192" s="103"/>
      <c r="GO192" s="103"/>
      <c r="GP192" s="103"/>
      <c r="GQ192" s="103"/>
      <c r="GR192" s="103"/>
      <c r="GS192" s="103"/>
      <c r="GT192" s="103"/>
      <c r="GU192" s="103"/>
      <c r="GV192" s="103"/>
      <c r="GW192" s="103"/>
      <c r="GX192" s="103"/>
      <c r="GY192" s="103"/>
      <c r="GZ192" s="103"/>
      <c r="HA192" s="103"/>
      <c r="HB192" s="103"/>
      <c r="HC192" s="103"/>
      <c r="HD192" s="103"/>
      <c r="HE192" s="103"/>
      <c r="HF192" s="103"/>
      <c r="HG192" s="103"/>
      <c r="HH192" s="103"/>
      <c r="HI192" s="103"/>
      <c r="HJ192" s="103"/>
      <c r="HK192" s="103"/>
      <c r="HL192" s="103"/>
      <c r="HM192" s="103"/>
      <c r="HN192" s="103"/>
      <c r="HO192" s="103"/>
      <c r="HP192" s="103"/>
      <c r="HQ192" s="103"/>
      <c r="HR192" s="103"/>
      <c r="HS192" s="103"/>
      <c r="HT192" s="103"/>
      <c r="HU192" s="103"/>
      <c r="HV192" s="103"/>
      <c r="HW192" s="103"/>
      <c r="HX192" s="103"/>
      <c r="HY192" s="103"/>
      <c r="HZ192" s="103"/>
      <c r="IA192" s="103"/>
      <c r="IB192" s="103"/>
      <c r="IC192" s="103"/>
      <c r="ID192" s="103"/>
      <c r="IE192" s="103"/>
      <c r="IF192" s="103"/>
      <c r="IG192" s="103"/>
      <c r="IH192" s="103"/>
      <c r="II192" s="103"/>
      <c r="IJ192" s="103"/>
      <c r="IK192" s="103"/>
      <c r="IL192" s="103"/>
      <c r="IM192" s="103"/>
      <c r="IN192" s="103"/>
      <c r="IO192" s="103"/>
      <c r="IP192" s="103"/>
      <c r="IQ192" s="103"/>
      <c r="IR192" s="103"/>
      <c r="IS192" s="103"/>
      <c r="IT192" s="103"/>
      <c r="IU192" s="103"/>
      <c r="IV192" s="103"/>
      <c r="IW192" s="103"/>
      <c r="IX192" s="103"/>
      <c r="IY192" s="103"/>
      <c r="IZ192" s="103"/>
    </row>
    <row r="193" spans="1:260" s="108" customFormat="1" ht="15" hidden="1" x14ac:dyDescent="0.25">
      <c r="A193" s="8"/>
      <c r="B193" s="8"/>
      <c r="C193" s="4"/>
      <c r="D193" s="9"/>
      <c r="E193" s="9"/>
      <c r="F193" s="9"/>
      <c r="G193" s="9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103"/>
      <c r="U193" s="4"/>
      <c r="V193" s="4"/>
      <c r="W193" s="4"/>
      <c r="X193" s="4"/>
      <c r="Y193" s="4"/>
      <c r="Z193" s="4"/>
      <c r="AA193" s="4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3"/>
      <c r="DC193" s="103"/>
      <c r="DD193" s="103"/>
      <c r="DE193" s="103"/>
      <c r="DF193" s="103"/>
      <c r="DG193" s="103"/>
      <c r="DH193" s="103"/>
      <c r="DI193" s="103"/>
      <c r="DJ193" s="103"/>
      <c r="DK193" s="103"/>
      <c r="DL193" s="103"/>
      <c r="DM193" s="103"/>
      <c r="DN193" s="103"/>
      <c r="DO193" s="103"/>
      <c r="DP193" s="103"/>
      <c r="DQ193" s="103"/>
      <c r="DR193" s="103"/>
      <c r="DS193" s="103"/>
      <c r="DT193" s="103"/>
      <c r="DU193" s="103"/>
      <c r="DV193" s="103"/>
      <c r="DW193" s="103"/>
      <c r="DX193" s="103"/>
      <c r="DY193" s="103"/>
      <c r="DZ193" s="103"/>
      <c r="EA193" s="103"/>
      <c r="EB193" s="103"/>
      <c r="EC193" s="103"/>
      <c r="ED193" s="103"/>
      <c r="EE193" s="103"/>
      <c r="EF193" s="103"/>
      <c r="EG193" s="103"/>
      <c r="EH193" s="103"/>
      <c r="EI193" s="103"/>
      <c r="EJ193" s="103"/>
      <c r="EK193" s="103"/>
      <c r="EL193" s="103"/>
      <c r="EM193" s="103"/>
      <c r="EN193" s="103"/>
      <c r="EO193" s="103"/>
      <c r="EP193" s="103"/>
      <c r="EQ193" s="103"/>
      <c r="ER193" s="103"/>
      <c r="ES193" s="103"/>
      <c r="ET193" s="103"/>
      <c r="EU193" s="103"/>
      <c r="EV193" s="103"/>
      <c r="EW193" s="103"/>
      <c r="EX193" s="103"/>
      <c r="EY193" s="103"/>
      <c r="EZ193" s="103"/>
      <c r="FA193" s="103"/>
      <c r="FB193" s="103"/>
      <c r="FC193" s="103"/>
      <c r="FD193" s="103"/>
      <c r="FE193" s="103"/>
      <c r="FF193" s="103"/>
      <c r="FG193" s="103"/>
      <c r="FH193" s="103"/>
      <c r="FI193" s="103"/>
      <c r="FJ193" s="103"/>
      <c r="FK193" s="103"/>
      <c r="FL193" s="103"/>
      <c r="FM193" s="103"/>
      <c r="FN193" s="103"/>
      <c r="FO193" s="103"/>
      <c r="FP193" s="103"/>
      <c r="FQ193" s="103"/>
      <c r="FR193" s="103"/>
      <c r="FS193" s="103"/>
      <c r="FT193" s="103"/>
      <c r="FU193" s="103"/>
      <c r="FV193" s="103"/>
      <c r="FW193" s="103"/>
      <c r="FX193" s="103"/>
      <c r="FY193" s="103"/>
      <c r="FZ193" s="103"/>
      <c r="GA193" s="103"/>
      <c r="GB193" s="103"/>
      <c r="GC193" s="103"/>
      <c r="GD193" s="103"/>
      <c r="GE193" s="103"/>
      <c r="GF193" s="103"/>
      <c r="GG193" s="103"/>
      <c r="GH193" s="103"/>
      <c r="GI193" s="103"/>
      <c r="GJ193" s="103"/>
      <c r="GK193" s="103"/>
      <c r="GL193" s="103"/>
      <c r="GM193" s="103"/>
      <c r="GN193" s="103"/>
      <c r="GO193" s="103"/>
      <c r="GP193" s="103"/>
      <c r="GQ193" s="103"/>
      <c r="GR193" s="103"/>
      <c r="GS193" s="103"/>
      <c r="GT193" s="103"/>
      <c r="GU193" s="103"/>
      <c r="GV193" s="103"/>
      <c r="GW193" s="103"/>
      <c r="GX193" s="103"/>
      <c r="GY193" s="103"/>
      <c r="GZ193" s="103"/>
      <c r="HA193" s="103"/>
      <c r="HB193" s="103"/>
      <c r="HC193" s="103"/>
      <c r="HD193" s="103"/>
      <c r="HE193" s="103"/>
      <c r="HF193" s="103"/>
      <c r="HG193" s="103"/>
      <c r="HH193" s="103"/>
      <c r="HI193" s="103"/>
      <c r="HJ193" s="103"/>
      <c r="HK193" s="103"/>
      <c r="HL193" s="103"/>
      <c r="HM193" s="103"/>
      <c r="HN193" s="103"/>
      <c r="HO193" s="103"/>
      <c r="HP193" s="103"/>
      <c r="HQ193" s="103"/>
      <c r="HR193" s="103"/>
      <c r="HS193" s="103"/>
      <c r="HT193" s="103"/>
      <c r="HU193" s="103"/>
      <c r="HV193" s="103"/>
      <c r="HW193" s="103"/>
      <c r="HX193" s="103"/>
      <c r="HY193" s="103"/>
      <c r="HZ193" s="103"/>
      <c r="IA193" s="103"/>
      <c r="IB193" s="103"/>
      <c r="IC193" s="103"/>
      <c r="ID193" s="103"/>
      <c r="IE193" s="103"/>
      <c r="IF193" s="103"/>
      <c r="IG193" s="103"/>
      <c r="IH193" s="103"/>
      <c r="II193" s="103"/>
      <c r="IJ193" s="103"/>
      <c r="IK193" s="103"/>
      <c r="IL193" s="103"/>
      <c r="IM193" s="103"/>
      <c r="IN193" s="103"/>
      <c r="IO193" s="103"/>
      <c r="IP193" s="103"/>
      <c r="IQ193" s="103"/>
      <c r="IR193" s="103"/>
      <c r="IS193" s="103"/>
      <c r="IT193" s="103"/>
      <c r="IU193" s="103"/>
      <c r="IV193" s="103"/>
      <c r="IW193" s="103"/>
      <c r="IX193" s="103"/>
      <c r="IY193" s="103"/>
      <c r="IZ193" s="103"/>
    </row>
    <row r="194" spans="1:260" s="108" customFormat="1" ht="15" hidden="1" x14ac:dyDescent="0.25">
      <c r="A194" s="8"/>
      <c r="B194" s="8"/>
      <c r="C194" s="4"/>
      <c r="D194" s="9"/>
      <c r="E194" s="9"/>
      <c r="F194" s="9"/>
      <c r="G194" s="9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103"/>
      <c r="U194" s="4"/>
      <c r="V194" s="4"/>
      <c r="W194" s="4"/>
      <c r="X194" s="4"/>
      <c r="Y194" s="4"/>
      <c r="Z194" s="4"/>
      <c r="AA194" s="4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  <c r="DD194" s="103"/>
      <c r="DE194" s="103"/>
      <c r="DF194" s="103"/>
      <c r="DG194" s="103"/>
      <c r="DH194" s="103"/>
      <c r="DI194" s="103"/>
      <c r="DJ194" s="103"/>
      <c r="DK194" s="103"/>
      <c r="DL194" s="103"/>
      <c r="DM194" s="103"/>
      <c r="DN194" s="103"/>
      <c r="DO194" s="103"/>
      <c r="DP194" s="103"/>
      <c r="DQ194" s="103"/>
      <c r="DR194" s="103"/>
      <c r="DS194" s="103"/>
      <c r="DT194" s="103"/>
      <c r="DU194" s="103"/>
      <c r="DV194" s="103"/>
      <c r="DW194" s="103"/>
      <c r="DX194" s="103"/>
      <c r="DY194" s="103"/>
      <c r="DZ194" s="103"/>
      <c r="EA194" s="103"/>
      <c r="EB194" s="103"/>
      <c r="EC194" s="103"/>
      <c r="ED194" s="103"/>
      <c r="EE194" s="103"/>
      <c r="EF194" s="103"/>
      <c r="EG194" s="103"/>
      <c r="EH194" s="103"/>
      <c r="EI194" s="103"/>
      <c r="EJ194" s="103"/>
      <c r="EK194" s="103"/>
      <c r="EL194" s="103"/>
      <c r="EM194" s="103"/>
      <c r="EN194" s="103"/>
      <c r="EO194" s="103"/>
      <c r="EP194" s="103"/>
      <c r="EQ194" s="103"/>
      <c r="ER194" s="103"/>
      <c r="ES194" s="103"/>
      <c r="ET194" s="103"/>
      <c r="EU194" s="103"/>
      <c r="EV194" s="103"/>
      <c r="EW194" s="103"/>
      <c r="EX194" s="103"/>
      <c r="EY194" s="103"/>
      <c r="EZ194" s="103"/>
      <c r="FA194" s="103"/>
      <c r="FB194" s="103"/>
      <c r="FC194" s="103"/>
      <c r="FD194" s="103"/>
      <c r="FE194" s="103"/>
      <c r="FF194" s="103"/>
      <c r="FG194" s="103"/>
      <c r="FH194" s="103"/>
      <c r="FI194" s="103"/>
      <c r="FJ194" s="103"/>
      <c r="FK194" s="103"/>
      <c r="FL194" s="103"/>
      <c r="FM194" s="103"/>
      <c r="FN194" s="103"/>
      <c r="FO194" s="103"/>
      <c r="FP194" s="103"/>
      <c r="FQ194" s="103"/>
      <c r="FR194" s="103"/>
      <c r="FS194" s="103"/>
      <c r="FT194" s="103"/>
      <c r="FU194" s="103"/>
      <c r="FV194" s="103"/>
      <c r="FW194" s="103"/>
      <c r="FX194" s="103"/>
      <c r="FY194" s="103"/>
      <c r="FZ194" s="103"/>
      <c r="GA194" s="103"/>
      <c r="GB194" s="103"/>
      <c r="GC194" s="103"/>
      <c r="GD194" s="103"/>
      <c r="GE194" s="103"/>
      <c r="GF194" s="103"/>
      <c r="GG194" s="103"/>
      <c r="GH194" s="103"/>
      <c r="GI194" s="103"/>
      <c r="GJ194" s="103"/>
      <c r="GK194" s="103"/>
      <c r="GL194" s="103"/>
      <c r="GM194" s="103"/>
      <c r="GN194" s="103"/>
      <c r="GO194" s="103"/>
      <c r="GP194" s="103"/>
      <c r="GQ194" s="103"/>
      <c r="GR194" s="103"/>
      <c r="GS194" s="103"/>
      <c r="GT194" s="103"/>
      <c r="GU194" s="103"/>
      <c r="GV194" s="103"/>
      <c r="GW194" s="103"/>
      <c r="GX194" s="103"/>
      <c r="GY194" s="103"/>
      <c r="GZ194" s="103"/>
      <c r="HA194" s="103"/>
      <c r="HB194" s="103"/>
      <c r="HC194" s="103"/>
      <c r="HD194" s="103"/>
      <c r="HE194" s="103"/>
      <c r="HF194" s="103"/>
      <c r="HG194" s="103"/>
      <c r="HH194" s="103"/>
      <c r="HI194" s="103"/>
      <c r="HJ194" s="103"/>
      <c r="HK194" s="103"/>
      <c r="HL194" s="103"/>
      <c r="HM194" s="103"/>
      <c r="HN194" s="103"/>
      <c r="HO194" s="103"/>
      <c r="HP194" s="103"/>
      <c r="HQ194" s="103"/>
      <c r="HR194" s="103"/>
      <c r="HS194" s="103"/>
      <c r="HT194" s="103"/>
      <c r="HU194" s="103"/>
      <c r="HV194" s="103"/>
      <c r="HW194" s="103"/>
      <c r="HX194" s="103"/>
      <c r="HY194" s="103"/>
      <c r="HZ194" s="103"/>
      <c r="IA194" s="103"/>
      <c r="IB194" s="103"/>
      <c r="IC194" s="103"/>
      <c r="ID194" s="103"/>
      <c r="IE194" s="103"/>
      <c r="IF194" s="103"/>
      <c r="IG194" s="103"/>
      <c r="IH194" s="103"/>
      <c r="II194" s="103"/>
      <c r="IJ194" s="103"/>
      <c r="IK194" s="103"/>
      <c r="IL194" s="103"/>
      <c r="IM194" s="103"/>
      <c r="IN194" s="103"/>
      <c r="IO194" s="103"/>
      <c r="IP194" s="103"/>
      <c r="IQ194" s="103"/>
      <c r="IR194" s="103"/>
      <c r="IS194" s="103"/>
      <c r="IT194" s="103"/>
      <c r="IU194" s="103"/>
      <c r="IV194" s="103"/>
      <c r="IW194" s="103"/>
      <c r="IX194" s="103"/>
      <c r="IY194" s="103"/>
      <c r="IZ194" s="103"/>
    </row>
    <row r="195" spans="1:260" s="108" customFormat="1" ht="15" hidden="1" x14ac:dyDescent="0.25">
      <c r="A195" s="8"/>
      <c r="B195" s="8"/>
      <c r="C195" s="4"/>
      <c r="D195" s="9"/>
      <c r="E195" s="9"/>
      <c r="F195" s="9"/>
      <c r="G195" s="9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103"/>
      <c r="U195" s="4"/>
      <c r="V195" s="4"/>
      <c r="W195" s="4"/>
      <c r="X195" s="4"/>
      <c r="Y195" s="4"/>
      <c r="Z195" s="4"/>
      <c r="AA195" s="4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3"/>
      <c r="DD195" s="103"/>
      <c r="DE195" s="103"/>
      <c r="DF195" s="103"/>
      <c r="DG195" s="103"/>
      <c r="DH195" s="103"/>
      <c r="DI195" s="103"/>
      <c r="DJ195" s="103"/>
      <c r="DK195" s="103"/>
      <c r="DL195" s="103"/>
      <c r="DM195" s="103"/>
      <c r="DN195" s="103"/>
      <c r="DO195" s="103"/>
      <c r="DP195" s="103"/>
      <c r="DQ195" s="103"/>
      <c r="DR195" s="103"/>
      <c r="DS195" s="103"/>
      <c r="DT195" s="103"/>
      <c r="DU195" s="103"/>
      <c r="DV195" s="103"/>
      <c r="DW195" s="103"/>
      <c r="DX195" s="103"/>
      <c r="DY195" s="103"/>
      <c r="DZ195" s="103"/>
      <c r="EA195" s="103"/>
      <c r="EB195" s="103"/>
      <c r="EC195" s="103"/>
      <c r="ED195" s="103"/>
      <c r="EE195" s="103"/>
      <c r="EF195" s="103"/>
      <c r="EG195" s="103"/>
      <c r="EH195" s="103"/>
      <c r="EI195" s="103"/>
      <c r="EJ195" s="103"/>
      <c r="EK195" s="103"/>
      <c r="EL195" s="103"/>
      <c r="EM195" s="103"/>
      <c r="EN195" s="103"/>
      <c r="EO195" s="103"/>
      <c r="EP195" s="103"/>
      <c r="EQ195" s="103"/>
      <c r="ER195" s="103"/>
      <c r="ES195" s="103"/>
      <c r="ET195" s="103"/>
      <c r="EU195" s="103"/>
      <c r="EV195" s="103"/>
      <c r="EW195" s="103"/>
      <c r="EX195" s="103"/>
      <c r="EY195" s="103"/>
      <c r="EZ195" s="103"/>
      <c r="FA195" s="103"/>
      <c r="FB195" s="103"/>
      <c r="FC195" s="103"/>
      <c r="FD195" s="103"/>
      <c r="FE195" s="103"/>
      <c r="FF195" s="103"/>
      <c r="FG195" s="103"/>
      <c r="FH195" s="103"/>
      <c r="FI195" s="103"/>
      <c r="FJ195" s="103"/>
      <c r="FK195" s="103"/>
      <c r="FL195" s="103"/>
      <c r="FM195" s="103"/>
      <c r="FN195" s="103"/>
      <c r="FO195" s="103"/>
      <c r="FP195" s="103"/>
      <c r="FQ195" s="103"/>
      <c r="FR195" s="103"/>
      <c r="FS195" s="103"/>
      <c r="FT195" s="103"/>
      <c r="FU195" s="103"/>
      <c r="FV195" s="103"/>
      <c r="FW195" s="103"/>
      <c r="FX195" s="103"/>
      <c r="FY195" s="103"/>
      <c r="FZ195" s="103"/>
      <c r="GA195" s="103"/>
      <c r="GB195" s="103"/>
      <c r="GC195" s="103"/>
      <c r="GD195" s="103"/>
      <c r="GE195" s="103"/>
      <c r="GF195" s="103"/>
      <c r="GG195" s="103"/>
      <c r="GH195" s="103"/>
      <c r="GI195" s="103"/>
      <c r="GJ195" s="103"/>
      <c r="GK195" s="103"/>
      <c r="GL195" s="103"/>
      <c r="GM195" s="103"/>
      <c r="GN195" s="103"/>
      <c r="GO195" s="103"/>
      <c r="GP195" s="103"/>
      <c r="GQ195" s="103"/>
      <c r="GR195" s="103"/>
      <c r="GS195" s="103"/>
      <c r="GT195" s="103"/>
      <c r="GU195" s="103"/>
      <c r="GV195" s="103"/>
      <c r="GW195" s="103"/>
      <c r="GX195" s="103"/>
      <c r="GY195" s="103"/>
      <c r="GZ195" s="103"/>
      <c r="HA195" s="103"/>
      <c r="HB195" s="103"/>
      <c r="HC195" s="103"/>
      <c r="HD195" s="103"/>
      <c r="HE195" s="103"/>
      <c r="HF195" s="103"/>
      <c r="HG195" s="103"/>
      <c r="HH195" s="103"/>
      <c r="HI195" s="103"/>
      <c r="HJ195" s="103"/>
      <c r="HK195" s="103"/>
      <c r="HL195" s="103"/>
      <c r="HM195" s="103"/>
      <c r="HN195" s="103"/>
      <c r="HO195" s="103"/>
      <c r="HP195" s="103"/>
      <c r="HQ195" s="103"/>
      <c r="HR195" s="103"/>
      <c r="HS195" s="103"/>
      <c r="HT195" s="103"/>
      <c r="HU195" s="103"/>
      <c r="HV195" s="103"/>
      <c r="HW195" s="103"/>
      <c r="HX195" s="103"/>
      <c r="HY195" s="103"/>
      <c r="HZ195" s="103"/>
      <c r="IA195" s="103"/>
      <c r="IB195" s="103"/>
      <c r="IC195" s="103"/>
      <c r="ID195" s="103"/>
      <c r="IE195" s="103"/>
      <c r="IF195" s="103"/>
      <c r="IG195" s="103"/>
      <c r="IH195" s="103"/>
      <c r="II195" s="103"/>
      <c r="IJ195" s="103"/>
      <c r="IK195" s="103"/>
      <c r="IL195" s="103"/>
      <c r="IM195" s="103"/>
      <c r="IN195" s="103"/>
      <c r="IO195" s="103"/>
      <c r="IP195" s="103"/>
      <c r="IQ195" s="103"/>
      <c r="IR195" s="103"/>
      <c r="IS195" s="103"/>
      <c r="IT195" s="103"/>
      <c r="IU195" s="103"/>
      <c r="IV195" s="103"/>
      <c r="IW195" s="103"/>
      <c r="IX195" s="103"/>
      <c r="IY195" s="103"/>
      <c r="IZ195" s="103"/>
    </row>
    <row r="196" spans="1:260" s="108" customFormat="1" ht="15" hidden="1" x14ac:dyDescent="0.25">
      <c r="A196" s="8"/>
      <c r="B196" s="8"/>
      <c r="C196" s="4"/>
      <c r="D196" s="9"/>
      <c r="E196" s="9"/>
      <c r="F196" s="9"/>
      <c r="G196" s="9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103"/>
      <c r="U196" s="4"/>
      <c r="V196" s="4"/>
      <c r="W196" s="4"/>
      <c r="X196" s="4"/>
      <c r="Y196" s="4"/>
      <c r="Z196" s="4"/>
      <c r="AA196" s="4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/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3"/>
      <c r="DO196" s="103"/>
      <c r="DP196" s="103"/>
      <c r="DQ196" s="103"/>
      <c r="DR196" s="103"/>
      <c r="DS196" s="103"/>
      <c r="DT196" s="103"/>
      <c r="DU196" s="103"/>
      <c r="DV196" s="103"/>
      <c r="DW196" s="103"/>
      <c r="DX196" s="103"/>
      <c r="DY196" s="103"/>
      <c r="DZ196" s="103"/>
      <c r="EA196" s="103"/>
      <c r="EB196" s="103"/>
      <c r="EC196" s="103"/>
      <c r="ED196" s="103"/>
      <c r="EE196" s="103"/>
      <c r="EF196" s="103"/>
      <c r="EG196" s="103"/>
      <c r="EH196" s="103"/>
      <c r="EI196" s="103"/>
      <c r="EJ196" s="103"/>
      <c r="EK196" s="103"/>
      <c r="EL196" s="103"/>
      <c r="EM196" s="103"/>
      <c r="EN196" s="103"/>
      <c r="EO196" s="103"/>
      <c r="EP196" s="103"/>
      <c r="EQ196" s="103"/>
      <c r="ER196" s="103"/>
      <c r="ES196" s="103"/>
      <c r="ET196" s="103"/>
      <c r="EU196" s="103"/>
      <c r="EV196" s="103"/>
      <c r="EW196" s="103"/>
      <c r="EX196" s="103"/>
      <c r="EY196" s="103"/>
      <c r="EZ196" s="103"/>
      <c r="FA196" s="103"/>
      <c r="FB196" s="103"/>
      <c r="FC196" s="103"/>
      <c r="FD196" s="103"/>
      <c r="FE196" s="103"/>
      <c r="FF196" s="103"/>
      <c r="FG196" s="103"/>
      <c r="FH196" s="103"/>
      <c r="FI196" s="103"/>
      <c r="FJ196" s="103"/>
      <c r="FK196" s="103"/>
      <c r="FL196" s="103"/>
      <c r="FM196" s="103"/>
      <c r="FN196" s="103"/>
      <c r="FO196" s="103"/>
      <c r="FP196" s="103"/>
      <c r="FQ196" s="103"/>
      <c r="FR196" s="103"/>
      <c r="FS196" s="103"/>
      <c r="FT196" s="103"/>
      <c r="FU196" s="103"/>
      <c r="FV196" s="103"/>
      <c r="FW196" s="103"/>
      <c r="FX196" s="103"/>
      <c r="FY196" s="103"/>
      <c r="FZ196" s="103"/>
      <c r="GA196" s="103"/>
      <c r="GB196" s="103"/>
      <c r="GC196" s="103"/>
      <c r="GD196" s="103"/>
      <c r="GE196" s="103"/>
      <c r="GF196" s="103"/>
      <c r="GG196" s="103"/>
      <c r="GH196" s="103"/>
      <c r="GI196" s="103"/>
      <c r="GJ196" s="103"/>
      <c r="GK196" s="103"/>
      <c r="GL196" s="103"/>
      <c r="GM196" s="103"/>
      <c r="GN196" s="103"/>
      <c r="GO196" s="103"/>
      <c r="GP196" s="103"/>
      <c r="GQ196" s="103"/>
      <c r="GR196" s="103"/>
      <c r="GS196" s="103"/>
      <c r="GT196" s="103"/>
      <c r="GU196" s="103"/>
      <c r="GV196" s="103"/>
      <c r="GW196" s="103"/>
      <c r="GX196" s="103"/>
      <c r="GY196" s="103"/>
      <c r="GZ196" s="103"/>
      <c r="HA196" s="103"/>
      <c r="HB196" s="103"/>
      <c r="HC196" s="103"/>
      <c r="HD196" s="103"/>
      <c r="HE196" s="103"/>
      <c r="HF196" s="103"/>
      <c r="HG196" s="103"/>
      <c r="HH196" s="103"/>
      <c r="HI196" s="103"/>
      <c r="HJ196" s="103"/>
      <c r="HK196" s="103"/>
      <c r="HL196" s="103"/>
      <c r="HM196" s="103"/>
      <c r="HN196" s="103"/>
      <c r="HO196" s="103"/>
      <c r="HP196" s="103"/>
      <c r="HQ196" s="103"/>
      <c r="HR196" s="103"/>
      <c r="HS196" s="103"/>
      <c r="HT196" s="103"/>
      <c r="HU196" s="103"/>
      <c r="HV196" s="103"/>
      <c r="HW196" s="103"/>
      <c r="HX196" s="103"/>
      <c r="HY196" s="103"/>
      <c r="HZ196" s="103"/>
      <c r="IA196" s="103"/>
      <c r="IB196" s="103"/>
      <c r="IC196" s="103"/>
      <c r="ID196" s="103"/>
      <c r="IE196" s="103"/>
      <c r="IF196" s="103"/>
      <c r="IG196" s="103"/>
      <c r="IH196" s="103"/>
      <c r="II196" s="103"/>
      <c r="IJ196" s="103"/>
      <c r="IK196" s="103"/>
      <c r="IL196" s="103"/>
      <c r="IM196" s="103"/>
      <c r="IN196" s="103"/>
      <c r="IO196" s="103"/>
      <c r="IP196" s="103"/>
      <c r="IQ196" s="103"/>
      <c r="IR196" s="103"/>
      <c r="IS196" s="103"/>
      <c r="IT196" s="103"/>
      <c r="IU196" s="103"/>
      <c r="IV196" s="103"/>
      <c r="IW196" s="103"/>
      <c r="IX196" s="103"/>
      <c r="IY196" s="103"/>
      <c r="IZ196" s="103"/>
    </row>
    <row r="197" spans="1:260" s="108" customFormat="1" ht="15" hidden="1" x14ac:dyDescent="0.25">
      <c r="A197" s="8"/>
      <c r="B197" s="8"/>
      <c r="C197" s="4"/>
      <c r="D197" s="9"/>
      <c r="E197" s="9"/>
      <c r="F197" s="9"/>
      <c r="G197" s="9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103"/>
      <c r="U197" s="4"/>
      <c r="V197" s="4"/>
      <c r="W197" s="4"/>
      <c r="X197" s="4"/>
      <c r="Y197" s="4"/>
      <c r="Z197" s="4"/>
      <c r="AA197" s="4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  <c r="DD197" s="103"/>
      <c r="DE197" s="103"/>
      <c r="DF197" s="103"/>
      <c r="DG197" s="103"/>
      <c r="DH197" s="103"/>
      <c r="DI197" s="103"/>
      <c r="DJ197" s="103"/>
      <c r="DK197" s="103"/>
      <c r="DL197" s="103"/>
      <c r="DM197" s="103"/>
      <c r="DN197" s="103"/>
      <c r="DO197" s="103"/>
      <c r="DP197" s="103"/>
      <c r="DQ197" s="103"/>
      <c r="DR197" s="103"/>
      <c r="DS197" s="103"/>
      <c r="DT197" s="103"/>
      <c r="DU197" s="103"/>
      <c r="DV197" s="103"/>
      <c r="DW197" s="103"/>
      <c r="DX197" s="103"/>
      <c r="DY197" s="103"/>
      <c r="DZ197" s="103"/>
      <c r="EA197" s="103"/>
      <c r="EB197" s="103"/>
      <c r="EC197" s="103"/>
      <c r="ED197" s="103"/>
      <c r="EE197" s="103"/>
      <c r="EF197" s="103"/>
      <c r="EG197" s="103"/>
      <c r="EH197" s="103"/>
      <c r="EI197" s="103"/>
      <c r="EJ197" s="103"/>
      <c r="EK197" s="103"/>
      <c r="EL197" s="103"/>
      <c r="EM197" s="103"/>
      <c r="EN197" s="103"/>
      <c r="EO197" s="103"/>
      <c r="EP197" s="103"/>
      <c r="EQ197" s="103"/>
      <c r="ER197" s="103"/>
      <c r="ES197" s="103"/>
      <c r="ET197" s="103"/>
      <c r="EU197" s="103"/>
      <c r="EV197" s="103"/>
      <c r="EW197" s="103"/>
      <c r="EX197" s="103"/>
      <c r="EY197" s="103"/>
      <c r="EZ197" s="103"/>
      <c r="FA197" s="103"/>
      <c r="FB197" s="103"/>
      <c r="FC197" s="103"/>
      <c r="FD197" s="103"/>
      <c r="FE197" s="103"/>
      <c r="FF197" s="103"/>
      <c r="FG197" s="103"/>
      <c r="FH197" s="103"/>
      <c r="FI197" s="103"/>
      <c r="FJ197" s="103"/>
      <c r="FK197" s="103"/>
      <c r="FL197" s="103"/>
      <c r="FM197" s="103"/>
      <c r="FN197" s="103"/>
      <c r="FO197" s="103"/>
      <c r="FP197" s="103"/>
      <c r="FQ197" s="103"/>
      <c r="FR197" s="103"/>
      <c r="FS197" s="103"/>
      <c r="FT197" s="103"/>
      <c r="FU197" s="103"/>
      <c r="FV197" s="103"/>
      <c r="FW197" s="103"/>
      <c r="FX197" s="103"/>
      <c r="FY197" s="103"/>
      <c r="FZ197" s="103"/>
      <c r="GA197" s="103"/>
      <c r="GB197" s="103"/>
      <c r="GC197" s="103"/>
      <c r="GD197" s="103"/>
      <c r="GE197" s="103"/>
      <c r="GF197" s="103"/>
      <c r="GG197" s="103"/>
      <c r="GH197" s="103"/>
      <c r="GI197" s="103"/>
      <c r="GJ197" s="103"/>
      <c r="GK197" s="103"/>
      <c r="GL197" s="103"/>
      <c r="GM197" s="103"/>
      <c r="GN197" s="103"/>
      <c r="GO197" s="103"/>
      <c r="GP197" s="103"/>
      <c r="GQ197" s="103"/>
      <c r="GR197" s="103"/>
      <c r="GS197" s="103"/>
      <c r="GT197" s="103"/>
      <c r="GU197" s="103"/>
      <c r="GV197" s="103"/>
      <c r="GW197" s="103"/>
      <c r="GX197" s="103"/>
      <c r="GY197" s="103"/>
      <c r="GZ197" s="103"/>
      <c r="HA197" s="103"/>
      <c r="HB197" s="103"/>
      <c r="HC197" s="103"/>
      <c r="HD197" s="103"/>
      <c r="HE197" s="103"/>
      <c r="HF197" s="103"/>
      <c r="HG197" s="103"/>
      <c r="HH197" s="103"/>
      <c r="HI197" s="103"/>
      <c r="HJ197" s="103"/>
      <c r="HK197" s="103"/>
      <c r="HL197" s="103"/>
      <c r="HM197" s="103"/>
      <c r="HN197" s="103"/>
      <c r="HO197" s="103"/>
      <c r="HP197" s="103"/>
      <c r="HQ197" s="103"/>
      <c r="HR197" s="103"/>
      <c r="HS197" s="103"/>
      <c r="HT197" s="103"/>
      <c r="HU197" s="103"/>
      <c r="HV197" s="103"/>
      <c r="HW197" s="103"/>
      <c r="HX197" s="103"/>
      <c r="HY197" s="103"/>
      <c r="HZ197" s="103"/>
      <c r="IA197" s="103"/>
      <c r="IB197" s="103"/>
      <c r="IC197" s="103"/>
      <c r="ID197" s="103"/>
      <c r="IE197" s="103"/>
      <c r="IF197" s="103"/>
      <c r="IG197" s="103"/>
      <c r="IH197" s="103"/>
      <c r="II197" s="103"/>
      <c r="IJ197" s="103"/>
      <c r="IK197" s="103"/>
      <c r="IL197" s="103"/>
      <c r="IM197" s="103"/>
      <c r="IN197" s="103"/>
      <c r="IO197" s="103"/>
      <c r="IP197" s="103"/>
      <c r="IQ197" s="103"/>
      <c r="IR197" s="103"/>
      <c r="IS197" s="103"/>
      <c r="IT197" s="103"/>
      <c r="IU197" s="103"/>
      <c r="IV197" s="103"/>
      <c r="IW197" s="103"/>
      <c r="IX197" s="103"/>
      <c r="IY197" s="103"/>
      <c r="IZ197" s="103"/>
    </row>
    <row r="198" spans="1:260" s="108" customFormat="1" ht="15" hidden="1" x14ac:dyDescent="0.25">
      <c r="A198" s="8"/>
      <c r="B198" s="8"/>
      <c r="C198" s="4"/>
      <c r="D198" s="9"/>
      <c r="E198" s="9"/>
      <c r="F198" s="9"/>
      <c r="G198" s="9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103"/>
      <c r="U198" s="4"/>
      <c r="V198" s="4"/>
      <c r="W198" s="4"/>
      <c r="X198" s="4"/>
      <c r="Y198" s="4"/>
      <c r="Z198" s="4"/>
      <c r="AA198" s="4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103"/>
      <c r="DD198" s="103"/>
      <c r="DE198" s="103"/>
      <c r="DF198" s="103"/>
      <c r="DG198" s="103"/>
      <c r="DH198" s="103"/>
      <c r="DI198" s="103"/>
      <c r="DJ198" s="103"/>
      <c r="DK198" s="103"/>
      <c r="DL198" s="103"/>
      <c r="DM198" s="103"/>
      <c r="DN198" s="103"/>
      <c r="DO198" s="103"/>
      <c r="DP198" s="103"/>
      <c r="DQ198" s="103"/>
      <c r="DR198" s="103"/>
      <c r="DS198" s="103"/>
      <c r="DT198" s="103"/>
      <c r="DU198" s="103"/>
      <c r="DV198" s="103"/>
      <c r="DW198" s="103"/>
      <c r="DX198" s="103"/>
      <c r="DY198" s="103"/>
      <c r="DZ198" s="103"/>
      <c r="EA198" s="103"/>
      <c r="EB198" s="103"/>
      <c r="EC198" s="103"/>
      <c r="ED198" s="103"/>
      <c r="EE198" s="103"/>
      <c r="EF198" s="103"/>
      <c r="EG198" s="103"/>
      <c r="EH198" s="103"/>
      <c r="EI198" s="103"/>
      <c r="EJ198" s="103"/>
      <c r="EK198" s="103"/>
      <c r="EL198" s="103"/>
      <c r="EM198" s="103"/>
      <c r="EN198" s="103"/>
      <c r="EO198" s="103"/>
      <c r="EP198" s="103"/>
      <c r="EQ198" s="103"/>
      <c r="ER198" s="103"/>
      <c r="ES198" s="103"/>
      <c r="ET198" s="103"/>
      <c r="EU198" s="103"/>
      <c r="EV198" s="103"/>
      <c r="EW198" s="103"/>
      <c r="EX198" s="103"/>
      <c r="EY198" s="103"/>
      <c r="EZ198" s="103"/>
      <c r="FA198" s="103"/>
      <c r="FB198" s="103"/>
      <c r="FC198" s="103"/>
      <c r="FD198" s="103"/>
      <c r="FE198" s="103"/>
      <c r="FF198" s="103"/>
      <c r="FG198" s="103"/>
      <c r="FH198" s="103"/>
      <c r="FI198" s="103"/>
      <c r="FJ198" s="103"/>
      <c r="FK198" s="103"/>
      <c r="FL198" s="103"/>
      <c r="FM198" s="103"/>
      <c r="FN198" s="103"/>
      <c r="FO198" s="103"/>
      <c r="FP198" s="103"/>
      <c r="FQ198" s="103"/>
      <c r="FR198" s="103"/>
      <c r="FS198" s="103"/>
      <c r="FT198" s="103"/>
      <c r="FU198" s="103"/>
      <c r="FV198" s="103"/>
      <c r="FW198" s="103"/>
      <c r="FX198" s="103"/>
      <c r="FY198" s="103"/>
      <c r="FZ198" s="103"/>
      <c r="GA198" s="103"/>
      <c r="GB198" s="103"/>
      <c r="GC198" s="103"/>
      <c r="GD198" s="103"/>
      <c r="GE198" s="103"/>
      <c r="GF198" s="103"/>
      <c r="GG198" s="103"/>
      <c r="GH198" s="103"/>
      <c r="GI198" s="103"/>
      <c r="GJ198" s="103"/>
      <c r="GK198" s="103"/>
      <c r="GL198" s="103"/>
      <c r="GM198" s="103"/>
      <c r="GN198" s="103"/>
      <c r="GO198" s="103"/>
      <c r="GP198" s="103"/>
      <c r="GQ198" s="103"/>
      <c r="GR198" s="103"/>
      <c r="GS198" s="103"/>
      <c r="GT198" s="103"/>
      <c r="GU198" s="103"/>
      <c r="GV198" s="103"/>
      <c r="GW198" s="103"/>
      <c r="GX198" s="103"/>
      <c r="GY198" s="103"/>
      <c r="GZ198" s="103"/>
      <c r="HA198" s="103"/>
      <c r="HB198" s="103"/>
      <c r="HC198" s="103"/>
      <c r="HD198" s="103"/>
      <c r="HE198" s="103"/>
      <c r="HF198" s="103"/>
      <c r="HG198" s="103"/>
      <c r="HH198" s="103"/>
      <c r="HI198" s="103"/>
      <c r="HJ198" s="103"/>
      <c r="HK198" s="103"/>
      <c r="HL198" s="103"/>
      <c r="HM198" s="103"/>
      <c r="HN198" s="103"/>
      <c r="HO198" s="103"/>
      <c r="HP198" s="103"/>
      <c r="HQ198" s="103"/>
      <c r="HR198" s="103"/>
      <c r="HS198" s="103"/>
      <c r="HT198" s="103"/>
      <c r="HU198" s="103"/>
      <c r="HV198" s="103"/>
      <c r="HW198" s="103"/>
      <c r="HX198" s="103"/>
      <c r="HY198" s="103"/>
      <c r="HZ198" s="103"/>
      <c r="IA198" s="103"/>
      <c r="IB198" s="103"/>
      <c r="IC198" s="103"/>
      <c r="ID198" s="103"/>
      <c r="IE198" s="103"/>
      <c r="IF198" s="103"/>
      <c r="IG198" s="103"/>
      <c r="IH198" s="103"/>
      <c r="II198" s="103"/>
      <c r="IJ198" s="103"/>
      <c r="IK198" s="103"/>
      <c r="IL198" s="103"/>
      <c r="IM198" s="103"/>
      <c r="IN198" s="103"/>
      <c r="IO198" s="103"/>
      <c r="IP198" s="103"/>
      <c r="IQ198" s="103"/>
      <c r="IR198" s="103"/>
      <c r="IS198" s="103"/>
      <c r="IT198" s="103"/>
      <c r="IU198" s="103"/>
      <c r="IV198" s="103"/>
      <c r="IW198" s="103"/>
      <c r="IX198" s="103"/>
      <c r="IY198" s="103"/>
      <c r="IZ198" s="103"/>
    </row>
    <row r="199" spans="1:260" s="108" customFormat="1" ht="15" hidden="1" x14ac:dyDescent="0.25">
      <c r="A199" s="8"/>
      <c r="B199" s="8"/>
      <c r="C199" s="4"/>
      <c r="D199" s="9"/>
      <c r="E199" s="9"/>
      <c r="F199" s="9"/>
      <c r="G199" s="9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103"/>
      <c r="U199" s="4"/>
      <c r="V199" s="4"/>
      <c r="W199" s="4"/>
      <c r="X199" s="4"/>
      <c r="Y199" s="4"/>
      <c r="Z199" s="4"/>
      <c r="AA199" s="4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  <c r="DD199" s="103"/>
      <c r="DE199" s="103"/>
      <c r="DF199" s="103"/>
      <c r="DG199" s="103"/>
      <c r="DH199" s="103"/>
      <c r="DI199" s="103"/>
      <c r="DJ199" s="103"/>
      <c r="DK199" s="103"/>
      <c r="DL199" s="103"/>
      <c r="DM199" s="103"/>
      <c r="DN199" s="103"/>
      <c r="DO199" s="103"/>
      <c r="DP199" s="103"/>
      <c r="DQ199" s="103"/>
      <c r="DR199" s="103"/>
      <c r="DS199" s="103"/>
      <c r="DT199" s="103"/>
      <c r="DU199" s="103"/>
      <c r="DV199" s="103"/>
      <c r="DW199" s="103"/>
      <c r="DX199" s="103"/>
      <c r="DY199" s="103"/>
      <c r="DZ199" s="103"/>
      <c r="EA199" s="103"/>
      <c r="EB199" s="103"/>
      <c r="EC199" s="103"/>
      <c r="ED199" s="103"/>
      <c r="EE199" s="103"/>
      <c r="EF199" s="103"/>
      <c r="EG199" s="103"/>
      <c r="EH199" s="103"/>
      <c r="EI199" s="103"/>
      <c r="EJ199" s="103"/>
      <c r="EK199" s="103"/>
      <c r="EL199" s="103"/>
      <c r="EM199" s="103"/>
      <c r="EN199" s="103"/>
      <c r="EO199" s="103"/>
      <c r="EP199" s="103"/>
      <c r="EQ199" s="103"/>
      <c r="ER199" s="103"/>
      <c r="ES199" s="103"/>
      <c r="ET199" s="103"/>
      <c r="EU199" s="103"/>
      <c r="EV199" s="103"/>
      <c r="EW199" s="103"/>
      <c r="EX199" s="103"/>
      <c r="EY199" s="103"/>
      <c r="EZ199" s="103"/>
      <c r="FA199" s="103"/>
      <c r="FB199" s="103"/>
      <c r="FC199" s="103"/>
      <c r="FD199" s="103"/>
      <c r="FE199" s="103"/>
      <c r="FF199" s="103"/>
      <c r="FG199" s="103"/>
      <c r="FH199" s="103"/>
      <c r="FI199" s="103"/>
      <c r="FJ199" s="103"/>
      <c r="FK199" s="103"/>
      <c r="FL199" s="103"/>
      <c r="FM199" s="103"/>
      <c r="FN199" s="103"/>
      <c r="FO199" s="103"/>
      <c r="FP199" s="103"/>
      <c r="FQ199" s="103"/>
      <c r="FR199" s="103"/>
      <c r="FS199" s="103"/>
      <c r="FT199" s="103"/>
      <c r="FU199" s="103"/>
      <c r="FV199" s="103"/>
      <c r="FW199" s="103"/>
      <c r="FX199" s="103"/>
      <c r="FY199" s="103"/>
      <c r="FZ199" s="103"/>
      <c r="GA199" s="103"/>
      <c r="GB199" s="103"/>
      <c r="GC199" s="103"/>
      <c r="GD199" s="103"/>
      <c r="GE199" s="103"/>
      <c r="GF199" s="103"/>
      <c r="GG199" s="103"/>
      <c r="GH199" s="103"/>
      <c r="GI199" s="103"/>
      <c r="GJ199" s="103"/>
      <c r="GK199" s="103"/>
      <c r="GL199" s="103"/>
      <c r="GM199" s="103"/>
      <c r="GN199" s="103"/>
      <c r="GO199" s="103"/>
      <c r="GP199" s="103"/>
      <c r="GQ199" s="103"/>
      <c r="GR199" s="103"/>
      <c r="GS199" s="103"/>
      <c r="GT199" s="103"/>
      <c r="GU199" s="103"/>
      <c r="GV199" s="103"/>
      <c r="GW199" s="103"/>
      <c r="GX199" s="103"/>
      <c r="GY199" s="103"/>
      <c r="GZ199" s="103"/>
      <c r="HA199" s="103"/>
      <c r="HB199" s="103"/>
      <c r="HC199" s="103"/>
      <c r="HD199" s="103"/>
      <c r="HE199" s="103"/>
      <c r="HF199" s="103"/>
      <c r="HG199" s="103"/>
      <c r="HH199" s="103"/>
      <c r="HI199" s="103"/>
      <c r="HJ199" s="103"/>
      <c r="HK199" s="103"/>
      <c r="HL199" s="103"/>
      <c r="HM199" s="103"/>
      <c r="HN199" s="103"/>
      <c r="HO199" s="103"/>
      <c r="HP199" s="103"/>
      <c r="HQ199" s="103"/>
      <c r="HR199" s="103"/>
      <c r="HS199" s="103"/>
      <c r="HT199" s="103"/>
      <c r="HU199" s="103"/>
      <c r="HV199" s="103"/>
      <c r="HW199" s="103"/>
      <c r="HX199" s="103"/>
      <c r="HY199" s="103"/>
      <c r="HZ199" s="103"/>
      <c r="IA199" s="103"/>
      <c r="IB199" s="103"/>
      <c r="IC199" s="103"/>
      <c r="ID199" s="103"/>
      <c r="IE199" s="103"/>
      <c r="IF199" s="103"/>
      <c r="IG199" s="103"/>
      <c r="IH199" s="103"/>
      <c r="II199" s="103"/>
      <c r="IJ199" s="103"/>
      <c r="IK199" s="103"/>
      <c r="IL199" s="103"/>
      <c r="IM199" s="103"/>
      <c r="IN199" s="103"/>
      <c r="IO199" s="103"/>
      <c r="IP199" s="103"/>
      <c r="IQ199" s="103"/>
      <c r="IR199" s="103"/>
      <c r="IS199" s="103"/>
      <c r="IT199" s="103"/>
      <c r="IU199" s="103"/>
      <c r="IV199" s="103"/>
      <c r="IW199" s="103"/>
      <c r="IX199" s="103"/>
      <c r="IY199" s="103"/>
      <c r="IZ199" s="103"/>
    </row>
    <row r="200" spans="1:260" s="108" customFormat="1" ht="15" hidden="1" x14ac:dyDescent="0.25">
      <c r="A200" s="8"/>
      <c r="B200" s="8"/>
      <c r="C200" s="4"/>
      <c r="D200" s="9"/>
      <c r="E200" s="9"/>
      <c r="F200" s="9"/>
      <c r="G200" s="9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103"/>
      <c r="U200" s="4"/>
      <c r="V200" s="4"/>
      <c r="W200" s="4"/>
      <c r="X200" s="4"/>
      <c r="Y200" s="4"/>
      <c r="Z200" s="4"/>
      <c r="AA200" s="4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  <c r="DD200" s="103"/>
      <c r="DE200" s="103"/>
      <c r="DF200" s="103"/>
      <c r="DG200" s="103"/>
      <c r="DH200" s="103"/>
      <c r="DI200" s="103"/>
      <c r="DJ200" s="103"/>
      <c r="DK200" s="103"/>
      <c r="DL200" s="103"/>
      <c r="DM200" s="103"/>
      <c r="DN200" s="103"/>
      <c r="DO200" s="103"/>
      <c r="DP200" s="103"/>
      <c r="DQ200" s="103"/>
      <c r="DR200" s="103"/>
      <c r="DS200" s="103"/>
      <c r="DT200" s="103"/>
      <c r="DU200" s="103"/>
      <c r="DV200" s="103"/>
      <c r="DW200" s="103"/>
      <c r="DX200" s="103"/>
      <c r="DY200" s="103"/>
      <c r="DZ200" s="103"/>
      <c r="EA200" s="103"/>
      <c r="EB200" s="103"/>
      <c r="EC200" s="103"/>
      <c r="ED200" s="103"/>
      <c r="EE200" s="103"/>
      <c r="EF200" s="103"/>
      <c r="EG200" s="103"/>
      <c r="EH200" s="103"/>
      <c r="EI200" s="103"/>
      <c r="EJ200" s="103"/>
      <c r="EK200" s="103"/>
      <c r="EL200" s="103"/>
      <c r="EM200" s="103"/>
      <c r="EN200" s="103"/>
      <c r="EO200" s="103"/>
      <c r="EP200" s="103"/>
      <c r="EQ200" s="103"/>
      <c r="ER200" s="103"/>
      <c r="ES200" s="103"/>
      <c r="ET200" s="103"/>
      <c r="EU200" s="103"/>
      <c r="EV200" s="103"/>
      <c r="EW200" s="103"/>
      <c r="EX200" s="103"/>
      <c r="EY200" s="103"/>
      <c r="EZ200" s="103"/>
      <c r="FA200" s="103"/>
      <c r="FB200" s="103"/>
      <c r="FC200" s="103"/>
      <c r="FD200" s="103"/>
      <c r="FE200" s="103"/>
      <c r="FF200" s="103"/>
      <c r="FG200" s="103"/>
      <c r="FH200" s="103"/>
      <c r="FI200" s="103"/>
      <c r="FJ200" s="103"/>
      <c r="FK200" s="103"/>
      <c r="FL200" s="103"/>
      <c r="FM200" s="103"/>
      <c r="FN200" s="103"/>
      <c r="FO200" s="103"/>
      <c r="FP200" s="103"/>
      <c r="FQ200" s="103"/>
      <c r="FR200" s="103"/>
      <c r="FS200" s="103"/>
      <c r="FT200" s="103"/>
      <c r="FU200" s="103"/>
      <c r="FV200" s="103"/>
      <c r="FW200" s="103"/>
      <c r="FX200" s="103"/>
      <c r="FY200" s="103"/>
      <c r="FZ200" s="103"/>
      <c r="GA200" s="103"/>
      <c r="GB200" s="103"/>
      <c r="GC200" s="103"/>
      <c r="GD200" s="103"/>
      <c r="GE200" s="103"/>
      <c r="GF200" s="103"/>
      <c r="GG200" s="103"/>
      <c r="GH200" s="103"/>
      <c r="GI200" s="103"/>
      <c r="GJ200" s="103"/>
      <c r="GK200" s="103"/>
      <c r="GL200" s="103"/>
      <c r="GM200" s="103"/>
      <c r="GN200" s="103"/>
      <c r="GO200" s="103"/>
      <c r="GP200" s="103"/>
      <c r="GQ200" s="103"/>
      <c r="GR200" s="103"/>
      <c r="GS200" s="103"/>
      <c r="GT200" s="103"/>
      <c r="GU200" s="103"/>
      <c r="GV200" s="103"/>
      <c r="GW200" s="103"/>
      <c r="GX200" s="103"/>
      <c r="GY200" s="103"/>
      <c r="GZ200" s="103"/>
      <c r="HA200" s="103"/>
      <c r="HB200" s="103"/>
      <c r="HC200" s="103"/>
      <c r="HD200" s="103"/>
      <c r="HE200" s="103"/>
      <c r="HF200" s="103"/>
      <c r="HG200" s="103"/>
      <c r="HH200" s="103"/>
      <c r="HI200" s="103"/>
      <c r="HJ200" s="103"/>
      <c r="HK200" s="103"/>
      <c r="HL200" s="103"/>
      <c r="HM200" s="103"/>
      <c r="HN200" s="103"/>
      <c r="HO200" s="103"/>
      <c r="HP200" s="103"/>
      <c r="HQ200" s="103"/>
      <c r="HR200" s="103"/>
      <c r="HS200" s="103"/>
      <c r="HT200" s="103"/>
      <c r="HU200" s="103"/>
      <c r="HV200" s="103"/>
      <c r="HW200" s="103"/>
      <c r="HX200" s="103"/>
      <c r="HY200" s="103"/>
      <c r="HZ200" s="103"/>
      <c r="IA200" s="103"/>
      <c r="IB200" s="103"/>
      <c r="IC200" s="103"/>
      <c r="ID200" s="103"/>
      <c r="IE200" s="103"/>
      <c r="IF200" s="103"/>
      <c r="IG200" s="103"/>
      <c r="IH200" s="103"/>
      <c r="II200" s="103"/>
      <c r="IJ200" s="103"/>
      <c r="IK200" s="103"/>
      <c r="IL200" s="103"/>
      <c r="IM200" s="103"/>
      <c r="IN200" s="103"/>
      <c r="IO200" s="103"/>
      <c r="IP200" s="103"/>
      <c r="IQ200" s="103"/>
      <c r="IR200" s="103"/>
      <c r="IS200" s="103"/>
      <c r="IT200" s="103"/>
      <c r="IU200" s="103"/>
      <c r="IV200" s="103"/>
      <c r="IW200" s="103"/>
      <c r="IX200" s="103"/>
      <c r="IY200" s="103"/>
      <c r="IZ200" s="103"/>
    </row>
    <row r="201" spans="1:260" s="108" customFormat="1" ht="15" hidden="1" x14ac:dyDescent="0.25">
      <c r="A201" s="8"/>
      <c r="B201" s="8"/>
      <c r="C201" s="4"/>
      <c r="D201" s="9"/>
      <c r="E201" s="9"/>
      <c r="F201" s="9"/>
      <c r="G201" s="9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103"/>
      <c r="U201" s="4"/>
      <c r="V201" s="4"/>
      <c r="W201" s="4"/>
      <c r="X201" s="4"/>
      <c r="Y201" s="4"/>
      <c r="Z201" s="4"/>
      <c r="AA201" s="4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  <c r="DD201" s="103"/>
      <c r="DE201" s="103"/>
      <c r="DF201" s="103"/>
      <c r="DG201" s="103"/>
      <c r="DH201" s="103"/>
      <c r="DI201" s="103"/>
      <c r="DJ201" s="103"/>
      <c r="DK201" s="103"/>
      <c r="DL201" s="103"/>
      <c r="DM201" s="103"/>
      <c r="DN201" s="103"/>
      <c r="DO201" s="103"/>
      <c r="DP201" s="103"/>
      <c r="DQ201" s="103"/>
      <c r="DR201" s="103"/>
      <c r="DS201" s="103"/>
      <c r="DT201" s="103"/>
      <c r="DU201" s="103"/>
      <c r="DV201" s="103"/>
      <c r="DW201" s="103"/>
      <c r="DX201" s="103"/>
      <c r="DY201" s="103"/>
      <c r="DZ201" s="103"/>
      <c r="EA201" s="103"/>
      <c r="EB201" s="103"/>
      <c r="EC201" s="103"/>
      <c r="ED201" s="103"/>
      <c r="EE201" s="103"/>
      <c r="EF201" s="103"/>
      <c r="EG201" s="103"/>
      <c r="EH201" s="103"/>
      <c r="EI201" s="103"/>
      <c r="EJ201" s="103"/>
      <c r="EK201" s="103"/>
      <c r="EL201" s="103"/>
      <c r="EM201" s="103"/>
      <c r="EN201" s="103"/>
      <c r="EO201" s="103"/>
      <c r="EP201" s="103"/>
      <c r="EQ201" s="103"/>
      <c r="ER201" s="103"/>
      <c r="ES201" s="103"/>
      <c r="ET201" s="103"/>
      <c r="EU201" s="103"/>
      <c r="EV201" s="103"/>
      <c r="EW201" s="103"/>
      <c r="EX201" s="103"/>
      <c r="EY201" s="103"/>
      <c r="EZ201" s="103"/>
      <c r="FA201" s="103"/>
      <c r="FB201" s="103"/>
      <c r="FC201" s="103"/>
      <c r="FD201" s="103"/>
      <c r="FE201" s="103"/>
      <c r="FF201" s="103"/>
      <c r="FG201" s="103"/>
      <c r="FH201" s="103"/>
      <c r="FI201" s="103"/>
      <c r="FJ201" s="103"/>
      <c r="FK201" s="103"/>
      <c r="FL201" s="103"/>
      <c r="FM201" s="103"/>
      <c r="FN201" s="103"/>
      <c r="FO201" s="103"/>
      <c r="FP201" s="103"/>
      <c r="FQ201" s="103"/>
      <c r="FR201" s="103"/>
      <c r="FS201" s="103"/>
      <c r="FT201" s="103"/>
      <c r="FU201" s="103"/>
      <c r="FV201" s="103"/>
      <c r="FW201" s="103"/>
      <c r="FX201" s="103"/>
      <c r="FY201" s="103"/>
      <c r="FZ201" s="103"/>
      <c r="GA201" s="103"/>
      <c r="GB201" s="103"/>
      <c r="GC201" s="103"/>
      <c r="GD201" s="103"/>
      <c r="GE201" s="103"/>
      <c r="GF201" s="103"/>
      <c r="GG201" s="103"/>
      <c r="GH201" s="103"/>
      <c r="GI201" s="103"/>
      <c r="GJ201" s="103"/>
      <c r="GK201" s="103"/>
      <c r="GL201" s="103"/>
      <c r="GM201" s="103"/>
      <c r="GN201" s="103"/>
      <c r="GO201" s="103"/>
      <c r="GP201" s="103"/>
      <c r="GQ201" s="103"/>
      <c r="GR201" s="103"/>
      <c r="GS201" s="103"/>
      <c r="GT201" s="103"/>
      <c r="GU201" s="103"/>
      <c r="GV201" s="103"/>
      <c r="GW201" s="103"/>
      <c r="GX201" s="103"/>
      <c r="GY201" s="103"/>
      <c r="GZ201" s="103"/>
      <c r="HA201" s="103"/>
      <c r="HB201" s="103"/>
      <c r="HC201" s="103"/>
      <c r="HD201" s="103"/>
      <c r="HE201" s="103"/>
      <c r="HF201" s="103"/>
      <c r="HG201" s="103"/>
      <c r="HH201" s="103"/>
      <c r="HI201" s="103"/>
      <c r="HJ201" s="103"/>
      <c r="HK201" s="103"/>
      <c r="HL201" s="103"/>
      <c r="HM201" s="103"/>
      <c r="HN201" s="103"/>
      <c r="HO201" s="103"/>
      <c r="HP201" s="103"/>
      <c r="HQ201" s="103"/>
      <c r="HR201" s="103"/>
      <c r="HS201" s="103"/>
      <c r="HT201" s="103"/>
      <c r="HU201" s="103"/>
      <c r="HV201" s="103"/>
      <c r="HW201" s="103"/>
      <c r="HX201" s="103"/>
      <c r="HY201" s="103"/>
      <c r="HZ201" s="103"/>
      <c r="IA201" s="103"/>
      <c r="IB201" s="103"/>
      <c r="IC201" s="103"/>
      <c r="ID201" s="103"/>
      <c r="IE201" s="103"/>
      <c r="IF201" s="103"/>
      <c r="IG201" s="103"/>
      <c r="IH201" s="103"/>
      <c r="II201" s="103"/>
      <c r="IJ201" s="103"/>
      <c r="IK201" s="103"/>
      <c r="IL201" s="103"/>
      <c r="IM201" s="103"/>
      <c r="IN201" s="103"/>
      <c r="IO201" s="103"/>
      <c r="IP201" s="103"/>
      <c r="IQ201" s="103"/>
      <c r="IR201" s="103"/>
      <c r="IS201" s="103"/>
      <c r="IT201" s="103"/>
      <c r="IU201" s="103"/>
      <c r="IV201" s="103"/>
      <c r="IW201" s="103"/>
      <c r="IX201" s="103"/>
      <c r="IY201" s="103"/>
      <c r="IZ201" s="103"/>
    </row>
    <row r="202" spans="1:260" s="108" customFormat="1" ht="15" hidden="1" x14ac:dyDescent="0.25">
      <c r="A202" s="8"/>
      <c r="B202" s="8"/>
      <c r="C202" s="4"/>
      <c r="D202" s="9"/>
      <c r="E202" s="9"/>
      <c r="F202" s="9"/>
      <c r="G202" s="9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103"/>
      <c r="U202" s="4"/>
      <c r="V202" s="4"/>
      <c r="W202" s="4"/>
      <c r="X202" s="4"/>
      <c r="Y202" s="4"/>
      <c r="Z202" s="4"/>
      <c r="AA202" s="4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3"/>
      <c r="DE202" s="103"/>
      <c r="DF202" s="103"/>
      <c r="DG202" s="103"/>
      <c r="DH202" s="103"/>
      <c r="DI202" s="103"/>
      <c r="DJ202" s="103"/>
      <c r="DK202" s="103"/>
      <c r="DL202" s="103"/>
      <c r="DM202" s="103"/>
      <c r="DN202" s="103"/>
      <c r="DO202" s="103"/>
      <c r="DP202" s="103"/>
      <c r="DQ202" s="103"/>
      <c r="DR202" s="103"/>
      <c r="DS202" s="103"/>
      <c r="DT202" s="103"/>
      <c r="DU202" s="103"/>
      <c r="DV202" s="103"/>
      <c r="DW202" s="103"/>
      <c r="DX202" s="103"/>
      <c r="DY202" s="103"/>
      <c r="DZ202" s="103"/>
      <c r="EA202" s="103"/>
      <c r="EB202" s="103"/>
      <c r="EC202" s="103"/>
      <c r="ED202" s="103"/>
      <c r="EE202" s="103"/>
      <c r="EF202" s="103"/>
      <c r="EG202" s="103"/>
      <c r="EH202" s="103"/>
      <c r="EI202" s="103"/>
      <c r="EJ202" s="103"/>
      <c r="EK202" s="103"/>
      <c r="EL202" s="103"/>
      <c r="EM202" s="103"/>
      <c r="EN202" s="103"/>
      <c r="EO202" s="103"/>
      <c r="EP202" s="103"/>
      <c r="EQ202" s="103"/>
      <c r="ER202" s="103"/>
      <c r="ES202" s="103"/>
      <c r="ET202" s="103"/>
      <c r="EU202" s="103"/>
      <c r="EV202" s="103"/>
      <c r="EW202" s="103"/>
      <c r="EX202" s="103"/>
      <c r="EY202" s="103"/>
      <c r="EZ202" s="103"/>
      <c r="FA202" s="103"/>
      <c r="FB202" s="103"/>
      <c r="FC202" s="103"/>
      <c r="FD202" s="103"/>
      <c r="FE202" s="103"/>
      <c r="FF202" s="103"/>
      <c r="FG202" s="103"/>
      <c r="FH202" s="103"/>
      <c r="FI202" s="103"/>
      <c r="FJ202" s="103"/>
      <c r="FK202" s="103"/>
      <c r="FL202" s="103"/>
      <c r="FM202" s="103"/>
      <c r="FN202" s="103"/>
      <c r="FO202" s="103"/>
      <c r="FP202" s="103"/>
      <c r="FQ202" s="103"/>
      <c r="FR202" s="103"/>
      <c r="FS202" s="103"/>
      <c r="FT202" s="103"/>
      <c r="FU202" s="103"/>
      <c r="FV202" s="103"/>
      <c r="FW202" s="103"/>
      <c r="FX202" s="103"/>
      <c r="FY202" s="103"/>
      <c r="FZ202" s="103"/>
      <c r="GA202" s="103"/>
      <c r="GB202" s="103"/>
      <c r="GC202" s="103"/>
      <c r="GD202" s="103"/>
      <c r="GE202" s="103"/>
      <c r="GF202" s="103"/>
      <c r="GG202" s="103"/>
      <c r="GH202" s="103"/>
      <c r="GI202" s="103"/>
      <c r="GJ202" s="103"/>
      <c r="GK202" s="103"/>
      <c r="GL202" s="103"/>
      <c r="GM202" s="103"/>
      <c r="GN202" s="103"/>
      <c r="GO202" s="103"/>
      <c r="GP202" s="103"/>
      <c r="GQ202" s="103"/>
      <c r="GR202" s="103"/>
      <c r="GS202" s="103"/>
      <c r="GT202" s="103"/>
      <c r="GU202" s="103"/>
      <c r="GV202" s="103"/>
      <c r="GW202" s="103"/>
      <c r="GX202" s="103"/>
      <c r="GY202" s="103"/>
      <c r="GZ202" s="103"/>
      <c r="HA202" s="103"/>
      <c r="HB202" s="103"/>
      <c r="HC202" s="103"/>
      <c r="HD202" s="103"/>
      <c r="HE202" s="103"/>
      <c r="HF202" s="103"/>
      <c r="HG202" s="103"/>
      <c r="HH202" s="103"/>
      <c r="HI202" s="103"/>
      <c r="HJ202" s="103"/>
      <c r="HK202" s="103"/>
      <c r="HL202" s="103"/>
      <c r="HM202" s="103"/>
      <c r="HN202" s="103"/>
      <c r="HO202" s="103"/>
      <c r="HP202" s="103"/>
      <c r="HQ202" s="103"/>
      <c r="HR202" s="103"/>
      <c r="HS202" s="103"/>
      <c r="HT202" s="103"/>
      <c r="HU202" s="103"/>
      <c r="HV202" s="103"/>
      <c r="HW202" s="103"/>
      <c r="HX202" s="103"/>
      <c r="HY202" s="103"/>
      <c r="HZ202" s="103"/>
      <c r="IA202" s="103"/>
      <c r="IB202" s="103"/>
      <c r="IC202" s="103"/>
      <c r="ID202" s="103"/>
      <c r="IE202" s="103"/>
      <c r="IF202" s="103"/>
      <c r="IG202" s="103"/>
      <c r="IH202" s="103"/>
      <c r="II202" s="103"/>
      <c r="IJ202" s="103"/>
      <c r="IK202" s="103"/>
      <c r="IL202" s="103"/>
      <c r="IM202" s="103"/>
      <c r="IN202" s="103"/>
      <c r="IO202" s="103"/>
      <c r="IP202" s="103"/>
      <c r="IQ202" s="103"/>
      <c r="IR202" s="103"/>
      <c r="IS202" s="103"/>
      <c r="IT202" s="103"/>
      <c r="IU202" s="103"/>
      <c r="IV202" s="103"/>
      <c r="IW202" s="103"/>
      <c r="IX202" s="103"/>
      <c r="IY202" s="103"/>
      <c r="IZ202" s="103"/>
    </row>
    <row r="203" spans="1:260" s="108" customFormat="1" ht="15" hidden="1" x14ac:dyDescent="0.25">
      <c r="A203" s="8"/>
      <c r="B203" s="8"/>
      <c r="C203" s="4"/>
      <c r="D203" s="9"/>
      <c r="E203" s="9"/>
      <c r="F203" s="9"/>
      <c r="G203" s="9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103"/>
      <c r="U203" s="4"/>
      <c r="V203" s="4"/>
      <c r="W203" s="4"/>
      <c r="X203" s="4"/>
      <c r="Y203" s="4"/>
      <c r="Z203" s="4"/>
      <c r="AA203" s="4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  <c r="DD203" s="103"/>
      <c r="DE203" s="103"/>
      <c r="DF203" s="103"/>
      <c r="DG203" s="103"/>
      <c r="DH203" s="103"/>
      <c r="DI203" s="103"/>
      <c r="DJ203" s="103"/>
      <c r="DK203" s="103"/>
      <c r="DL203" s="103"/>
      <c r="DM203" s="103"/>
      <c r="DN203" s="103"/>
      <c r="DO203" s="103"/>
      <c r="DP203" s="103"/>
      <c r="DQ203" s="103"/>
      <c r="DR203" s="103"/>
      <c r="DS203" s="103"/>
      <c r="DT203" s="103"/>
      <c r="DU203" s="103"/>
      <c r="DV203" s="103"/>
      <c r="DW203" s="103"/>
      <c r="DX203" s="103"/>
      <c r="DY203" s="103"/>
      <c r="DZ203" s="103"/>
      <c r="EA203" s="103"/>
      <c r="EB203" s="103"/>
      <c r="EC203" s="103"/>
      <c r="ED203" s="103"/>
      <c r="EE203" s="103"/>
      <c r="EF203" s="103"/>
      <c r="EG203" s="103"/>
      <c r="EH203" s="103"/>
      <c r="EI203" s="103"/>
      <c r="EJ203" s="103"/>
      <c r="EK203" s="103"/>
      <c r="EL203" s="103"/>
      <c r="EM203" s="103"/>
      <c r="EN203" s="103"/>
      <c r="EO203" s="103"/>
      <c r="EP203" s="103"/>
      <c r="EQ203" s="103"/>
      <c r="ER203" s="103"/>
      <c r="ES203" s="103"/>
      <c r="ET203" s="103"/>
      <c r="EU203" s="103"/>
      <c r="EV203" s="103"/>
      <c r="EW203" s="103"/>
      <c r="EX203" s="103"/>
      <c r="EY203" s="103"/>
      <c r="EZ203" s="103"/>
      <c r="FA203" s="103"/>
      <c r="FB203" s="103"/>
      <c r="FC203" s="103"/>
      <c r="FD203" s="103"/>
      <c r="FE203" s="103"/>
      <c r="FF203" s="103"/>
      <c r="FG203" s="103"/>
      <c r="FH203" s="103"/>
      <c r="FI203" s="103"/>
      <c r="FJ203" s="103"/>
      <c r="FK203" s="103"/>
      <c r="FL203" s="103"/>
      <c r="FM203" s="103"/>
      <c r="FN203" s="103"/>
      <c r="FO203" s="103"/>
      <c r="FP203" s="103"/>
      <c r="FQ203" s="103"/>
      <c r="FR203" s="103"/>
      <c r="FS203" s="103"/>
      <c r="FT203" s="103"/>
      <c r="FU203" s="103"/>
      <c r="FV203" s="103"/>
      <c r="FW203" s="103"/>
      <c r="FX203" s="103"/>
      <c r="FY203" s="103"/>
      <c r="FZ203" s="103"/>
      <c r="GA203" s="103"/>
      <c r="GB203" s="103"/>
      <c r="GC203" s="103"/>
      <c r="GD203" s="103"/>
      <c r="GE203" s="103"/>
      <c r="GF203" s="103"/>
      <c r="GG203" s="103"/>
      <c r="GH203" s="103"/>
      <c r="GI203" s="103"/>
      <c r="GJ203" s="103"/>
      <c r="GK203" s="103"/>
      <c r="GL203" s="103"/>
      <c r="GM203" s="103"/>
      <c r="GN203" s="103"/>
      <c r="GO203" s="103"/>
      <c r="GP203" s="103"/>
      <c r="GQ203" s="103"/>
      <c r="GR203" s="103"/>
      <c r="GS203" s="103"/>
      <c r="GT203" s="103"/>
      <c r="GU203" s="103"/>
      <c r="GV203" s="103"/>
      <c r="GW203" s="103"/>
      <c r="GX203" s="103"/>
      <c r="GY203" s="103"/>
      <c r="GZ203" s="103"/>
      <c r="HA203" s="103"/>
      <c r="HB203" s="103"/>
      <c r="HC203" s="103"/>
      <c r="HD203" s="103"/>
      <c r="HE203" s="103"/>
      <c r="HF203" s="103"/>
      <c r="HG203" s="103"/>
      <c r="HH203" s="103"/>
      <c r="HI203" s="103"/>
      <c r="HJ203" s="103"/>
      <c r="HK203" s="103"/>
      <c r="HL203" s="103"/>
      <c r="HM203" s="103"/>
      <c r="HN203" s="103"/>
      <c r="HO203" s="103"/>
      <c r="HP203" s="103"/>
      <c r="HQ203" s="103"/>
      <c r="HR203" s="103"/>
      <c r="HS203" s="103"/>
      <c r="HT203" s="103"/>
      <c r="HU203" s="103"/>
      <c r="HV203" s="103"/>
      <c r="HW203" s="103"/>
      <c r="HX203" s="103"/>
      <c r="HY203" s="103"/>
      <c r="HZ203" s="103"/>
      <c r="IA203" s="103"/>
      <c r="IB203" s="103"/>
      <c r="IC203" s="103"/>
      <c r="ID203" s="103"/>
      <c r="IE203" s="103"/>
      <c r="IF203" s="103"/>
      <c r="IG203" s="103"/>
      <c r="IH203" s="103"/>
      <c r="II203" s="103"/>
      <c r="IJ203" s="103"/>
      <c r="IK203" s="103"/>
      <c r="IL203" s="103"/>
      <c r="IM203" s="103"/>
      <c r="IN203" s="103"/>
      <c r="IO203" s="103"/>
      <c r="IP203" s="103"/>
      <c r="IQ203" s="103"/>
      <c r="IR203" s="103"/>
      <c r="IS203" s="103"/>
      <c r="IT203" s="103"/>
      <c r="IU203" s="103"/>
      <c r="IV203" s="103"/>
      <c r="IW203" s="103"/>
      <c r="IX203" s="103"/>
      <c r="IY203" s="103"/>
      <c r="IZ203" s="103"/>
    </row>
    <row r="204" spans="1:260" s="108" customFormat="1" ht="15" hidden="1" x14ac:dyDescent="0.25">
      <c r="A204" s="8"/>
      <c r="B204" s="8"/>
      <c r="C204" s="4"/>
      <c r="D204" s="9"/>
      <c r="E204" s="9"/>
      <c r="F204" s="9"/>
      <c r="G204" s="9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103"/>
      <c r="U204" s="4"/>
      <c r="V204" s="4"/>
      <c r="W204" s="4"/>
      <c r="X204" s="4"/>
      <c r="Y204" s="4"/>
      <c r="Z204" s="4"/>
      <c r="AA204" s="4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  <c r="CJ204" s="103"/>
      <c r="CK204" s="103"/>
      <c r="CL204" s="103"/>
      <c r="CM204" s="103"/>
      <c r="CN204" s="103"/>
      <c r="CO204" s="103"/>
      <c r="CP204" s="103"/>
      <c r="CQ204" s="103"/>
      <c r="CR204" s="103"/>
      <c r="CS204" s="103"/>
      <c r="CT204" s="103"/>
      <c r="CU204" s="103"/>
      <c r="CV204" s="103"/>
      <c r="CW204" s="103"/>
      <c r="CX204" s="103"/>
      <c r="CY204" s="103"/>
      <c r="CZ204" s="103"/>
      <c r="DA204" s="103"/>
      <c r="DB204" s="103"/>
      <c r="DC204" s="103"/>
      <c r="DD204" s="103"/>
      <c r="DE204" s="103"/>
      <c r="DF204" s="103"/>
      <c r="DG204" s="103"/>
      <c r="DH204" s="103"/>
      <c r="DI204" s="103"/>
      <c r="DJ204" s="103"/>
      <c r="DK204" s="103"/>
      <c r="DL204" s="103"/>
      <c r="DM204" s="103"/>
      <c r="DN204" s="103"/>
      <c r="DO204" s="103"/>
      <c r="DP204" s="103"/>
      <c r="DQ204" s="103"/>
      <c r="DR204" s="103"/>
      <c r="DS204" s="103"/>
      <c r="DT204" s="103"/>
      <c r="DU204" s="103"/>
      <c r="DV204" s="103"/>
      <c r="DW204" s="103"/>
      <c r="DX204" s="103"/>
      <c r="DY204" s="103"/>
      <c r="DZ204" s="103"/>
      <c r="EA204" s="103"/>
      <c r="EB204" s="103"/>
      <c r="EC204" s="103"/>
      <c r="ED204" s="103"/>
      <c r="EE204" s="103"/>
      <c r="EF204" s="103"/>
      <c r="EG204" s="103"/>
      <c r="EH204" s="103"/>
      <c r="EI204" s="103"/>
      <c r="EJ204" s="103"/>
      <c r="EK204" s="103"/>
      <c r="EL204" s="103"/>
      <c r="EM204" s="103"/>
      <c r="EN204" s="103"/>
      <c r="EO204" s="103"/>
      <c r="EP204" s="103"/>
      <c r="EQ204" s="103"/>
      <c r="ER204" s="103"/>
      <c r="ES204" s="103"/>
      <c r="ET204" s="103"/>
      <c r="EU204" s="103"/>
      <c r="EV204" s="103"/>
      <c r="EW204" s="103"/>
      <c r="EX204" s="103"/>
      <c r="EY204" s="103"/>
      <c r="EZ204" s="103"/>
      <c r="FA204" s="103"/>
      <c r="FB204" s="103"/>
      <c r="FC204" s="103"/>
      <c r="FD204" s="103"/>
      <c r="FE204" s="103"/>
      <c r="FF204" s="103"/>
      <c r="FG204" s="103"/>
      <c r="FH204" s="103"/>
      <c r="FI204" s="103"/>
      <c r="FJ204" s="103"/>
      <c r="FK204" s="103"/>
      <c r="FL204" s="103"/>
      <c r="FM204" s="103"/>
      <c r="FN204" s="103"/>
      <c r="FO204" s="103"/>
      <c r="FP204" s="103"/>
      <c r="FQ204" s="103"/>
      <c r="FR204" s="103"/>
      <c r="FS204" s="103"/>
      <c r="FT204" s="103"/>
      <c r="FU204" s="103"/>
      <c r="FV204" s="103"/>
      <c r="FW204" s="103"/>
      <c r="FX204" s="103"/>
      <c r="FY204" s="103"/>
      <c r="FZ204" s="103"/>
      <c r="GA204" s="103"/>
      <c r="GB204" s="103"/>
      <c r="GC204" s="103"/>
      <c r="GD204" s="103"/>
      <c r="GE204" s="103"/>
      <c r="GF204" s="103"/>
      <c r="GG204" s="103"/>
      <c r="GH204" s="103"/>
      <c r="GI204" s="103"/>
      <c r="GJ204" s="103"/>
      <c r="GK204" s="103"/>
      <c r="GL204" s="103"/>
      <c r="GM204" s="103"/>
      <c r="GN204" s="103"/>
      <c r="GO204" s="103"/>
      <c r="GP204" s="103"/>
      <c r="GQ204" s="103"/>
      <c r="GR204" s="103"/>
      <c r="GS204" s="103"/>
      <c r="GT204" s="103"/>
      <c r="GU204" s="103"/>
      <c r="GV204" s="103"/>
      <c r="GW204" s="103"/>
      <c r="GX204" s="103"/>
      <c r="GY204" s="103"/>
      <c r="GZ204" s="103"/>
      <c r="HA204" s="103"/>
      <c r="HB204" s="103"/>
      <c r="HC204" s="103"/>
      <c r="HD204" s="103"/>
      <c r="HE204" s="103"/>
      <c r="HF204" s="103"/>
      <c r="HG204" s="103"/>
      <c r="HH204" s="103"/>
      <c r="HI204" s="103"/>
      <c r="HJ204" s="103"/>
      <c r="HK204" s="103"/>
      <c r="HL204" s="103"/>
      <c r="HM204" s="103"/>
      <c r="HN204" s="103"/>
      <c r="HO204" s="103"/>
      <c r="HP204" s="103"/>
      <c r="HQ204" s="103"/>
      <c r="HR204" s="103"/>
      <c r="HS204" s="103"/>
      <c r="HT204" s="103"/>
      <c r="HU204" s="103"/>
      <c r="HV204" s="103"/>
      <c r="HW204" s="103"/>
      <c r="HX204" s="103"/>
      <c r="HY204" s="103"/>
      <c r="HZ204" s="103"/>
      <c r="IA204" s="103"/>
      <c r="IB204" s="103"/>
      <c r="IC204" s="103"/>
      <c r="ID204" s="103"/>
      <c r="IE204" s="103"/>
      <c r="IF204" s="103"/>
      <c r="IG204" s="103"/>
      <c r="IH204" s="103"/>
      <c r="II204" s="103"/>
      <c r="IJ204" s="103"/>
      <c r="IK204" s="103"/>
      <c r="IL204" s="103"/>
      <c r="IM204" s="103"/>
      <c r="IN204" s="103"/>
      <c r="IO204" s="103"/>
      <c r="IP204" s="103"/>
      <c r="IQ204" s="103"/>
      <c r="IR204" s="103"/>
      <c r="IS204" s="103"/>
      <c r="IT204" s="103"/>
      <c r="IU204" s="103"/>
      <c r="IV204" s="103"/>
      <c r="IW204" s="103"/>
      <c r="IX204" s="103"/>
      <c r="IY204" s="103"/>
      <c r="IZ204" s="103"/>
    </row>
    <row r="205" spans="1:260" s="108" customFormat="1" ht="15" hidden="1" x14ac:dyDescent="0.25">
      <c r="A205" s="8"/>
      <c r="B205" s="8"/>
      <c r="C205" s="4"/>
      <c r="D205" s="9"/>
      <c r="E205" s="9"/>
      <c r="F205" s="9"/>
      <c r="G205" s="9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103"/>
      <c r="U205" s="4"/>
      <c r="V205" s="4"/>
      <c r="W205" s="4"/>
      <c r="X205" s="4"/>
      <c r="Y205" s="4"/>
      <c r="Z205" s="4"/>
      <c r="AA205" s="4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103"/>
      <c r="CI205" s="103"/>
      <c r="CJ205" s="103"/>
      <c r="CK205" s="103"/>
      <c r="CL205" s="103"/>
      <c r="CM205" s="103"/>
      <c r="CN205" s="103"/>
      <c r="CO205" s="103"/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  <c r="DD205" s="103"/>
      <c r="DE205" s="103"/>
      <c r="DF205" s="103"/>
      <c r="DG205" s="103"/>
      <c r="DH205" s="103"/>
      <c r="DI205" s="103"/>
      <c r="DJ205" s="103"/>
      <c r="DK205" s="103"/>
      <c r="DL205" s="103"/>
      <c r="DM205" s="103"/>
      <c r="DN205" s="103"/>
      <c r="DO205" s="103"/>
      <c r="DP205" s="103"/>
      <c r="DQ205" s="103"/>
      <c r="DR205" s="103"/>
      <c r="DS205" s="103"/>
      <c r="DT205" s="103"/>
      <c r="DU205" s="103"/>
      <c r="DV205" s="103"/>
      <c r="DW205" s="103"/>
      <c r="DX205" s="103"/>
      <c r="DY205" s="103"/>
      <c r="DZ205" s="103"/>
      <c r="EA205" s="103"/>
      <c r="EB205" s="103"/>
      <c r="EC205" s="103"/>
      <c r="ED205" s="103"/>
      <c r="EE205" s="103"/>
      <c r="EF205" s="103"/>
      <c r="EG205" s="103"/>
      <c r="EH205" s="103"/>
      <c r="EI205" s="103"/>
      <c r="EJ205" s="103"/>
      <c r="EK205" s="103"/>
      <c r="EL205" s="103"/>
      <c r="EM205" s="103"/>
      <c r="EN205" s="103"/>
      <c r="EO205" s="103"/>
      <c r="EP205" s="103"/>
      <c r="EQ205" s="103"/>
      <c r="ER205" s="103"/>
      <c r="ES205" s="103"/>
      <c r="ET205" s="103"/>
      <c r="EU205" s="103"/>
      <c r="EV205" s="103"/>
      <c r="EW205" s="103"/>
      <c r="EX205" s="103"/>
      <c r="EY205" s="103"/>
      <c r="EZ205" s="103"/>
      <c r="FA205" s="103"/>
      <c r="FB205" s="103"/>
      <c r="FC205" s="103"/>
      <c r="FD205" s="103"/>
      <c r="FE205" s="103"/>
      <c r="FF205" s="103"/>
      <c r="FG205" s="103"/>
      <c r="FH205" s="103"/>
      <c r="FI205" s="103"/>
      <c r="FJ205" s="103"/>
      <c r="FK205" s="103"/>
      <c r="FL205" s="103"/>
      <c r="FM205" s="103"/>
      <c r="FN205" s="103"/>
      <c r="FO205" s="103"/>
      <c r="FP205" s="103"/>
      <c r="FQ205" s="103"/>
      <c r="FR205" s="103"/>
      <c r="FS205" s="103"/>
      <c r="FT205" s="103"/>
      <c r="FU205" s="103"/>
      <c r="FV205" s="103"/>
      <c r="FW205" s="103"/>
      <c r="FX205" s="103"/>
      <c r="FY205" s="103"/>
      <c r="FZ205" s="103"/>
      <c r="GA205" s="103"/>
      <c r="GB205" s="103"/>
      <c r="GC205" s="103"/>
      <c r="GD205" s="103"/>
      <c r="GE205" s="103"/>
      <c r="GF205" s="103"/>
      <c r="GG205" s="103"/>
      <c r="GH205" s="103"/>
      <c r="GI205" s="103"/>
      <c r="GJ205" s="103"/>
      <c r="GK205" s="103"/>
      <c r="GL205" s="103"/>
      <c r="GM205" s="103"/>
      <c r="GN205" s="103"/>
      <c r="GO205" s="103"/>
      <c r="GP205" s="103"/>
      <c r="GQ205" s="103"/>
      <c r="GR205" s="103"/>
      <c r="GS205" s="103"/>
      <c r="GT205" s="103"/>
      <c r="GU205" s="103"/>
      <c r="GV205" s="103"/>
      <c r="GW205" s="103"/>
      <c r="GX205" s="103"/>
      <c r="GY205" s="103"/>
      <c r="GZ205" s="103"/>
      <c r="HA205" s="103"/>
      <c r="HB205" s="103"/>
      <c r="HC205" s="103"/>
      <c r="HD205" s="103"/>
      <c r="HE205" s="103"/>
      <c r="HF205" s="103"/>
      <c r="HG205" s="103"/>
      <c r="HH205" s="103"/>
      <c r="HI205" s="103"/>
      <c r="HJ205" s="103"/>
      <c r="HK205" s="103"/>
      <c r="HL205" s="103"/>
      <c r="HM205" s="103"/>
      <c r="HN205" s="103"/>
      <c r="HO205" s="103"/>
      <c r="HP205" s="103"/>
      <c r="HQ205" s="103"/>
      <c r="HR205" s="103"/>
      <c r="HS205" s="103"/>
      <c r="HT205" s="103"/>
      <c r="HU205" s="103"/>
      <c r="HV205" s="103"/>
      <c r="HW205" s="103"/>
      <c r="HX205" s="103"/>
      <c r="HY205" s="103"/>
      <c r="HZ205" s="103"/>
      <c r="IA205" s="103"/>
      <c r="IB205" s="103"/>
      <c r="IC205" s="103"/>
      <c r="ID205" s="103"/>
      <c r="IE205" s="103"/>
      <c r="IF205" s="103"/>
      <c r="IG205" s="103"/>
      <c r="IH205" s="103"/>
      <c r="II205" s="103"/>
      <c r="IJ205" s="103"/>
      <c r="IK205" s="103"/>
      <c r="IL205" s="103"/>
      <c r="IM205" s="103"/>
      <c r="IN205" s="103"/>
      <c r="IO205" s="103"/>
      <c r="IP205" s="103"/>
      <c r="IQ205" s="103"/>
      <c r="IR205" s="103"/>
      <c r="IS205" s="103"/>
      <c r="IT205" s="103"/>
      <c r="IU205" s="103"/>
      <c r="IV205" s="103"/>
      <c r="IW205" s="103"/>
      <c r="IX205" s="103"/>
      <c r="IY205" s="103"/>
      <c r="IZ205" s="103"/>
    </row>
    <row r="206" spans="1:260" s="108" customFormat="1" ht="15" hidden="1" x14ac:dyDescent="0.25">
      <c r="A206" s="8"/>
      <c r="B206" s="8"/>
      <c r="C206" s="4"/>
      <c r="D206" s="9"/>
      <c r="E206" s="9"/>
      <c r="F206" s="9"/>
      <c r="G206" s="9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103"/>
      <c r="U206" s="4"/>
      <c r="V206" s="4"/>
      <c r="W206" s="4"/>
      <c r="X206" s="4"/>
      <c r="Y206" s="4"/>
      <c r="Z206" s="4"/>
      <c r="AA206" s="4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/>
      <c r="DC206" s="103"/>
      <c r="DD206" s="103"/>
      <c r="DE206" s="103"/>
      <c r="DF206" s="103"/>
      <c r="DG206" s="103"/>
      <c r="DH206" s="103"/>
      <c r="DI206" s="103"/>
      <c r="DJ206" s="103"/>
      <c r="DK206" s="103"/>
      <c r="DL206" s="103"/>
      <c r="DM206" s="103"/>
      <c r="DN206" s="103"/>
      <c r="DO206" s="103"/>
      <c r="DP206" s="103"/>
      <c r="DQ206" s="103"/>
      <c r="DR206" s="103"/>
      <c r="DS206" s="103"/>
      <c r="DT206" s="103"/>
      <c r="DU206" s="103"/>
      <c r="DV206" s="103"/>
      <c r="DW206" s="103"/>
      <c r="DX206" s="103"/>
      <c r="DY206" s="103"/>
      <c r="DZ206" s="103"/>
      <c r="EA206" s="103"/>
      <c r="EB206" s="103"/>
      <c r="EC206" s="103"/>
      <c r="ED206" s="103"/>
      <c r="EE206" s="103"/>
      <c r="EF206" s="103"/>
      <c r="EG206" s="103"/>
      <c r="EH206" s="103"/>
      <c r="EI206" s="103"/>
      <c r="EJ206" s="103"/>
      <c r="EK206" s="103"/>
      <c r="EL206" s="103"/>
      <c r="EM206" s="103"/>
      <c r="EN206" s="103"/>
      <c r="EO206" s="103"/>
      <c r="EP206" s="103"/>
      <c r="EQ206" s="103"/>
      <c r="ER206" s="103"/>
      <c r="ES206" s="103"/>
      <c r="ET206" s="103"/>
      <c r="EU206" s="103"/>
      <c r="EV206" s="103"/>
      <c r="EW206" s="103"/>
      <c r="EX206" s="103"/>
      <c r="EY206" s="103"/>
      <c r="EZ206" s="103"/>
      <c r="FA206" s="103"/>
      <c r="FB206" s="103"/>
      <c r="FC206" s="103"/>
      <c r="FD206" s="103"/>
      <c r="FE206" s="103"/>
      <c r="FF206" s="103"/>
      <c r="FG206" s="103"/>
      <c r="FH206" s="103"/>
      <c r="FI206" s="103"/>
      <c r="FJ206" s="103"/>
      <c r="FK206" s="103"/>
      <c r="FL206" s="103"/>
      <c r="FM206" s="103"/>
      <c r="FN206" s="103"/>
      <c r="FO206" s="103"/>
      <c r="FP206" s="103"/>
      <c r="FQ206" s="103"/>
      <c r="FR206" s="103"/>
      <c r="FS206" s="103"/>
      <c r="FT206" s="103"/>
      <c r="FU206" s="103"/>
      <c r="FV206" s="103"/>
      <c r="FW206" s="103"/>
      <c r="FX206" s="103"/>
      <c r="FY206" s="103"/>
      <c r="FZ206" s="103"/>
      <c r="GA206" s="103"/>
      <c r="GB206" s="103"/>
      <c r="GC206" s="103"/>
      <c r="GD206" s="103"/>
      <c r="GE206" s="103"/>
      <c r="GF206" s="103"/>
      <c r="GG206" s="103"/>
      <c r="GH206" s="103"/>
      <c r="GI206" s="103"/>
      <c r="GJ206" s="103"/>
      <c r="GK206" s="103"/>
      <c r="GL206" s="103"/>
      <c r="GM206" s="103"/>
      <c r="GN206" s="103"/>
      <c r="GO206" s="103"/>
      <c r="GP206" s="103"/>
      <c r="GQ206" s="103"/>
      <c r="GR206" s="103"/>
      <c r="GS206" s="103"/>
      <c r="GT206" s="103"/>
      <c r="GU206" s="103"/>
      <c r="GV206" s="103"/>
      <c r="GW206" s="103"/>
      <c r="GX206" s="103"/>
      <c r="GY206" s="103"/>
      <c r="GZ206" s="103"/>
      <c r="HA206" s="103"/>
      <c r="HB206" s="103"/>
      <c r="HC206" s="103"/>
      <c r="HD206" s="103"/>
      <c r="HE206" s="103"/>
      <c r="HF206" s="103"/>
      <c r="HG206" s="103"/>
      <c r="HH206" s="103"/>
      <c r="HI206" s="103"/>
      <c r="HJ206" s="103"/>
      <c r="HK206" s="103"/>
      <c r="HL206" s="103"/>
      <c r="HM206" s="103"/>
      <c r="HN206" s="103"/>
      <c r="HO206" s="103"/>
      <c r="HP206" s="103"/>
      <c r="HQ206" s="103"/>
      <c r="HR206" s="103"/>
      <c r="HS206" s="103"/>
      <c r="HT206" s="103"/>
      <c r="HU206" s="103"/>
      <c r="HV206" s="103"/>
      <c r="HW206" s="103"/>
      <c r="HX206" s="103"/>
      <c r="HY206" s="103"/>
      <c r="HZ206" s="103"/>
      <c r="IA206" s="103"/>
      <c r="IB206" s="103"/>
      <c r="IC206" s="103"/>
      <c r="ID206" s="103"/>
      <c r="IE206" s="103"/>
      <c r="IF206" s="103"/>
      <c r="IG206" s="103"/>
      <c r="IH206" s="103"/>
      <c r="II206" s="103"/>
      <c r="IJ206" s="103"/>
      <c r="IK206" s="103"/>
      <c r="IL206" s="103"/>
      <c r="IM206" s="103"/>
      <c r="IN206" s="103"/>
      <c r="IO206" s="103"/>
      <c r="IP206" s="103"/>
      <c r="IQ206" s="103"/>
      <c r="IR206" s="103"/>
      <c r="IS206" s="103"/>
      <c r="IT206" s="103"/>
      <c r="IU206" s="103"/>
      <c r="IV206" s="103"/>
      <c r="IW206" s="103"/>
      <c r="IX206" s="103"/>
      <c r="IY206" s="103"/>
      <c r="IZ206" s="103"/>
    </row>
    <row r="207" spans="1:260" s="108" customFormat="1" ht="15" hidden="1" x14ac:dyDescent="0.25">
      <c r="A207" s="8"/>
      <c r="B207" s="8"/>
      <c r="C207" s="4"/>
      <c r="D207" s="9"/>
      <c r="E207" s="9"/>
      <c r="F207" s="9"/>
      <c r="G207" s="9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103"/>
      <c r="U207" s="4"/>
      <c r="V207" s="4"/>
      <c r="W207" s="4"/>
      <c r="X207" s="4"/>
      <c r="Y207" s="4"/>
      <c r="Z207" s="4"/>
      <c r="AA207" s="4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  <c r="DD207" s="103"/>
      <c r="DE207" s="103"/>
      <c r="DF207" s="103"/>
      <c r="DG207" s="103"/>
      <c r="DH207" s="103"/>
      <c r="DI207" s="103"/>
      <c r="DJ207" s="103"/>
      <c r="DK207" s="103"/>
      <c r="DL207" s="103"/>
      <c r="DM207" s="103"/>
      <c r="DN207" s="103"/>
      <c r="DO207" s="103"/>
      <c r="DP207" s="103"/>
      <c r="DQ207" s="103"/>
      <c r="DR207" s="103"/>
      <c r="DS207" s="103"/>
      <c r="DT207" s="103"/>
      <c r="DU207" s="103"/>
      <c r="DV207" s="103"/>
      <c r="DW207" s="103"/>
      <c r="DX207" s="103"/>
      <c r="DY207" s="103"/>
      <c r="DZ207" s="103"/>
      <c r="EA207" s="103"/>
      <c r="EB207" s="103"/>
      <c r="EC207" s="103"/>
      <c r="ED207" s="103"/>
      <c r="EE207" s="103"/>
      <c r="EF207" s="103"/>
      <c r="EG207" s="103"/>
      <c r="EH207" s="103"/>
      <c r="EI207" s="103"/>
      <c r="EJ207" s="103"/>
      <c r="EK207" s="103"/>
      <c r="EL207" s="103"/>
      <c r="EM207" s="103"/>
      <c r="EN207" s="103"/>
      <c r="EO207" s="103"/>
      <c r="EP207" s="103"/>
      <c r="EQ207" s="103"/>
      <c r="ER207" s="103"/>
      <c r="ES207" s="103"/>
      <c r="ET207" s="103"/>
      <c r="EU207" s="103"/>
      <c r="EV207" s="103"/>
      <c r="EW207" s="103"/>
      <c r="EX207" s="103"/>
      <c r="EY207" s="103"/>
      <c r="EZ207" s="103"/>
      <c r="FA207" s="103"/>
      <c r="FB207" s="103"/>
      <c r="FC207" s="103"/>
      <c r="FD207" s="103"/>
      <c r="FE207" s="103"/>
      <c r="FF207" s="103"/>
      <c r="FG207" s="103"/>
      <c r="FH207" s="103"/>
      <c r="FI207" s="103"/>
      <c r="FJ207" s="103"/>
      <c r="FK207" s="103"/>
      <c r="FL207" s="103"/>
      <c r="FM207" s="103"/>
      <c r="FN207" s="103"/>
      <c r="FO207" s="103"/>
      <c r="FP207" s="103"/>
      <c r="FQ207" s="103"/>
      <c r="FR207" s="103"/>
      <c r="FS207" s="103"/>
      <c r="FT207" s="103"/>
      <c r="FU207" s="103"/>
      <c r="FV207" s="103"/>
      <c r="FW207" s="103"/>
      <c r="FX207" s="103"/>
      <c r="FY207" s="103"/>
      <c r="FZ207" s="103"/>
      <c r="GA207" s="103"/>
      <c r="GB207" s="103"/>
      <c r="GC207" s="103"/>
      <c r="GD207" s="103"/>
      <c r="GE207" s="103"/>
      <c r="GF207" s="103"/>
      <c r="GG207" s="103"/>
      <c r="GH207" s="103"/>
      <c r="GI207" s="103"/>
      <c r="GJ207" s="103"/>
      <c r="GK207" s="103"/>
      <c r="GL207" s="103"/>
      <c r="GM207" s="103"/>
      <c r="GN207" s="103"/>
      <c r="GO207" s="103"/>
      <c r="GP207" s="103"/>
      <c r="GQ207" s="103"/>
      <c r="GR207" s="103"/>
      <c r="GS207" s="103"/>
      <c r="GT207" s="103"/>
      <c r="GU207" s="103"/>
      <c r="GV207" s="103"/>
      <c r="GW207" s="103"/>
      <c r="GX207" s="103"/>
      <c r="GY207" s="103"/>
      <c r="GZ207" s="103"/>
      <c r="HA207" s="103"/>
      <c r="HB207" s="103"/>
      <c r="HC207" s="103"/>
      <c r="HD207" s="103"/>
      <c r="HE207" s="103"/>
      <c r="HF207" s="103"/>
      <c r="HG207" s="103"/>
      <c r="HH207" s="103"/>
      <c r="HI207" s="103"/>
      <c r="HJ207" s="103"/>
      <c r="HK207" s="103"/>
      <c r="HL207" s="103"/>
      <c r="HM207" s="103"/>
      <c r="HN207" s="103"/>
      <c r="HO207" s="103"/>
      <c r="HP207" s="103"/>
      <c r="HQ207" s="103"/>
      <c r="HR207" s="103"/>
      <c r="HS207" s="103"/>
      <c r="HT207" s="103"/>
      <c r="HU207" s="103"/>
      <c r="HV207" s="103"/>
      <c r="HW207" s="103"/>
      <c r="HX207" s="103"/>
      <c r="HY207" s="103"/>
      <c r="HZ207" s="103"/>
      <c r="IA207" s="103"/>
      <c r="IB207" s="103"/>
      <c r="IC207" s="103"/>
      <c r="ID207" s="103"/>
      <c r="IE207" s="103"/>
      <c r="IF207" s="103"/>
      <c r="IG207" s="103"/>
      <c r="IH207" s="103"/>
      <c r="II207" s="103"/>
      <c r="IJ207" s="103"/>
      <c r="IK207" s="103"/>
      <c r="IL207" s="103"/>
      <c r="IM207" s="103"/>
      <c r="IN207" s="103"/>
      <c r="IO207" s="103"/>
      <c r="IP207" s="103"/>
      <c r="IQ207" s="103"/>
      <c r="IR207" s="103"/>
      <c r="IS207" s="103"/>
      <c r="IT207" s="103"/>
      <c r="IU207" s="103"/>
      <c r="IV207" s="103"/>
      <c r="IW207" s="103"/>
      <c r="IX207" s="103"/>
      <c r="IY207" s="103"/>
      <c r="IZ207" s="103"/>
    </row>
    <row r="208" spans="1:260" s="108" customFormat="1" ht="15" hidden="1" x14ac:dyDescent="0.25">
      <c r="A208" s="8"/>
      <c r="B208" s="8"/>
      <c r="C208" s="4"/>
      <c r="D208" s="9"/>
      <c r="E208" s="9"/>
      <c r="F208" s="9"/>
      <c r="G208" s="9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103"/>
      <c r="U208" s="4"/>
      <c r="V208" s="4"/>
      <c r="W208" s="4"/>
      <c r="X208" s="4"/>
      <c r="Y208" s="4"/>
      <c r="Z208" s="4"/>
      <c r="AA208" s="4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103"/>
      <c r="DD208" s="103"/>
      <c r="DE208" s="103"/>
      <c r="DF208" s="103"/>
      <c r="DG208" s="103"/>
      <c r="DH208" s="103"/>
      <c r="DI208" s="103"/>
      <c r="DJ208" s="103"/>
      <c r="DK208" s="103"/>
      <c r="DL208" s="103"/>
      <c r="DM208" s="103"/>
      <c r="DN208" s="103"/>
      <c r="DO208" s="103"/>
      <c r="DP208" s="103"/>
      <c r="DQ208" s="103"/>
      <c r="DR208" s="103"/>
      <c r="DS208" s="103"/>
      <c r="DT208" s="103"/>
      <c r="DU208" s="103"/>
      <c r="DV208" s="103"/>
      <c r="DW208" s="103"/>
      <c r="DX208" s="103"/>
      <c r="DY208" s="103"/>
      <c r="DZ208" s="103"/>
      <c r="EA208" s="103"/>
      <c r="EB208" s="103"/>
      <c r="EC208" s="103"/>
      <c r="ED208" s="103"/>
      <c r="EE208" s="103"/>
      <c r="EF208" s="103"/>
      <c r="EG208" s="103"/>
      <c r="EH208" s="103"/>
      <c r="EI208" s="103"/>
      <c r="EJ208" s="103"/>
      <c r="EK208" s="103"/>
      <c r="EL208" s="103"/>
      <c r="EM208" s="103"/>
      <c r="EN208" s="103"/>
      <c r="EO208" s="103"/>
      <c r="EP208" s="103"/>
      <c r="EQ208" s="103"/>
      <c r="ER208" s="103"/>
      <c r="ES208" s="103"/>
      <c r="ET208" s="103"/>
      <c r="EU208" s="103"/>
      <c r="EV208" s="103"/>
      <c r="EW208" s="103"/>
      <c r="EX208" s="103"/>
      <c r="EY208" s="103"/>
      <c r="EZ208" s="103"/>
      <c r="FA208" s="103"/>
      <c r="FB208" s="103"/>
      <c r="FC208" s="103"/>
      <c r="FD208" s="103"/>
      <c r="FE208" s="103"/>
      <c r="FF208" s="103"/>
      <c r="FG208" s="103"/>
      <c r="FH208" s="103"/>
      <c r="FI208" s="103"/>
      <c r="FJ208" s="103"/>
      <c r="FK208" s="103"/>
      <c r="FL208" s="103"/>
      <c r="FM208" s="103"/>
      <c r="FN208" s="103"/>
      <c r="FO208" s="103"/>
      <c r="FP208" s="103"/>
      <c r="FQ208" s="103"/>
      <c r="FR208" s="103"/>
      <c r="FS208" s="103"/>
      <c r="FT208" s="103"/>
      <c r="FU208" s="103"/>
      <c r="FV208" s="103"/>
      <c r="FW208" s="103"/>
      <c r="FX208" s="103"/>
      <c r="FY208" s="103"/>
      <c r="FZ208" s="103"/>
      <c r="GA208" s="103"/>
      <c r="GB208" s="103"/>
      <c r="GC208" s="103"/>
      <c r="GD208" s="103"/>
      <c r="GE208" s="103"/>
      <c r="GF208" s="103"/>
      <c r="GG208" s="103"/>
      <c r="GH208" s="103"/>
      <c r="GI208" s="103"/>
      <c r="GJ208" s="103"/>
      <c r="GK208" s="103"/>
      <c r="GL208" s="103"/>
      <c r="GM208" s="103"/>
      <c r="GN208" s="103"/>
      <c r="GO208" s="103"/>
      <c r="GP208" s="103"/>
      <c r="GQ208" s="103"/>
      <c r="GR208" s="103"/>
      <c r="GS208" s="103"/>
      <c r="GT208" s="103"/>
      <c r="GU208" s="103"/>
      <c r="GV208" s="103"/>
      <c r="GW208" s="103"/>
      <c r="GX208" s="103"/>
      <c r="GY208" s="103"/>
      <c r="GZ208" s="103"/>
      <c r="HA208" s="103"/>
      <c r="HB208" s="103"/>
      <c r="HC208" s="103"/>
      <c r="HD208" s="103"/>
      <c r="HE208" s="103"/>
      <c r="HF208" s="103"/>
      <c r="HG208" s="103"/>
      <c r="HH208" s="103"/>
      <c r="HI208" s="103"/>
      <c r="HJ208" s="103"/>
      <c r="HK208" s="103"/>
      <c r="HL208" s="103"/>
      <c r="HM208" s="103"/>
      <c r="HN208" s="103"/>
      <c r="HO208" s="103"/>
      <c r="HP208" s="103"/>
      <c r="HQ208" s="103"/>
      <c r="HR208" s="103"/>
      <c r="HS208" s="103"/>
      <c r="HT208" s="103"/>
      <c r="HU208" s="103"/>
      <c r="HV208" s="103"/>
      <c r="HW208" s="103"/>
      <c r="HX208" s="103"/>
      <c r="HY208" s="103"/>
      <c r="HZ208" s="103"/>
      <c r="IA208" s="103"/>
      <c r="IB208" s="103"/>
      <c r="IC208" s="103"/>
      <c r="ID208" s="103"/>
      <c r="IE208" s="103"/>
      <c r="IF208" s="103"/>
      <c r="IG208" s="103"/>
      <c r="IH208" s="103"/>
      <c r="II208" s="103"/>
      <c r="IJ208" s="103"/>
      <c r="IK208" s="103"/>
      <c r="IL208" s="103"/>
      <c r="IM208" s="103"/>
      <c r="IN208" s="103"/>
      <c r="IO208" s="103"/>
      <c r="IP208" s="103"/>
      <c r="IQ208" s="103"/>
      <c r="IR208" s="103"/>
      <c r="IS208" s="103"/>
      <c r="IT208" s="103"/>
      <c r="IU208" s="103"/>
      <c r="IV208" s="103"/>
      <c r="IW208" s="103"/>
      <c r="IX208" s="103"/>
      <c r="IY208" s="103"/>
      <c r="IZ208" s="103"/>
    </row>
    <row r="209" spans="1:260" s="108" customFormat="1" ht="15" hidden="1" x14ac:dyDescent="0.25">
      <c r="A209" s="8"/>
      <c r="B209" s="8"/>
      <c r="C209" s="4"/>
      <c r="D209" s="9"/>
      <c r="E209" s="9"/>
      <c r="F209" s="9"/>
      <c r="G209" s="9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103"/>
      <c r="U209" s="4"/>
      <c r="V209" s="4"/>
      <c r="W209" s="4"/>
      <c r="X209" s="4"/>
      <c r="Y209" s="4"/>
      <c r="Z209" s="4"/>
      <c r="AA209" s="4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  <c r="DD209" s="103"/>
      <c r="DE209" s="103"/>
      <c r="DF209" s="103"/>
      <c r="DG209" s="103"/>
      <c r="DH209" s="103"/>
      <c r="DI209" s="103"/>
      <c r="DJ209" s="103"/>
      <c r="DK209" s="103"/>
      <c r="DL209" s="103"/>
      <c r="DM209" s="103"/>
      <c r="DN209" s="103"/>
      <c r="DO209" s="103"/>
      <c r="DP209" s="103"/>
      <c r="DQ209" s="103"/>
      <c r="DR209" s="103"/>
      <c r="DS209" s="103"/>
      <c r="DT209" s="103"/>
      <c r="DU209" s="103"/>
      <c r="DV209" s="103"/>
      <c r="DW209" s="103"/>
      <c r="DX209" s="103"/>
      <c r="DY209" s="103"/>
      <c r="DZ209" s="103"/>
      <c r="EA209" s="103"/>
      <c r="EB209" s="103"/>
      <c r="EC209" s="103"/>
      <c r="ED209" s="103"/>
      <c r="EE209" s="103"/>
      <c r="EF209" s="103"/>
      <c r="EG209" s="103"/>
      <c r="EH209" s="103"/>
      <c r="EI209" s="103"/>
      <c r="EJ209" s="103"/>
      <c r="EK209" s="103"/>
      <c r="EL209" s="103"/>
      <c r="EM209" s="103"/>
      <c r="EN209" s="103"/>
      <c r="EO209" s="103"/>
      <c r="EP209" s="103"/>
      <c r="EQ209" s="103"/>
      <c r="ER209" s="103"/>
      <c r="ES209" s="103"/>
      <c r="ET209" s="103"/>
      <c r="EU209" s="103"/>
      <c r="EV209" s="103"/>
      <c r="EW209" s="103"/>
      <c r="EX209" s="103"/>
      <c r="EY209" s="103"/>
      <c r="EZ209" s="103"/>
      <c r="FA209" s="103"/>
      <c r="FB209" s="103"/>
      <c r="FC209" s="103"/>
      <c r="FD209" s="103"/>
      <c r="FE209" s="103"/>
      <c r="FF209" s="103"/>
      <c r="FG209" s="103"/>
      <c r="FH209" s="103"/>
      <c r="FI209" s="103"/>
      <c r="FJ209" s="103"/>
      <c r="FK209" s="103"/>
      <c r="FL209" s="103"/>
      <c r="FM209" s="103"/>
      <c r="FN209" s="103"/>
      <c r="FO209" s="103"/>
      <c r="FP209" s="103"/>
      <c r="FQ209" s="103"/>
      <c r="FR209" s="103"/>
      <c r="FS209" s="103"/>
      <c r="FT209" s="103"/>
      <c r="FU209" s="103"/>
      <c r="FV209" s="103"/>
      <c r="FW209" s="103"/>
      <c r="FX209" s="103"/>
      <c r="FY209" s="103"/>
      <c r="FZ209" s="103"/>
      <c r="GA209" s="103"/>
      <c r="GB209" s="103"/>
      <c r="GC209" s="103"/>
      <c r="GD209" s="103"/>
      <c r="GE209" s="103"/>
      <c r="GF209" s="103"/>
      <c r="GG209" s="103"/>
      <c r="GH209" s="103"/>
      <c r="GI209" s="103"/>
      <c r="GJ209" s="103"/>
      <c r="GK209" s="103"/>
      <c r="GL209" s="103"/>
      <c r="GM209" s="103"/>
      <c r="GN209" s="103"/>
      <c r="GO209" s="103"/>
      <c r="GP209" s="103"/>
      <c r="GQ209" s="103"/>
      <c r="GR209" s="103"/>
      <c r="GS209" s="103"/>
      <c r="GT209" s="103"/>
      <c r="GU209" s="103"/>
      <c r="GV209" s="103"/>
      <c r="GW209" s="103"/>
      <c r="GX209" s="103"/>
      <c r="GY209" s="103"/>
      <c r="GZ209" s="103"/>
      <c r="HA209" s="103"/>
      <c r="HB209" s="103"/>
      <c r="HC209" s="103"/>
      <c r="HD209" s="103"/>
      <c r="HE209" s="103"/>
      <c r="HF209" s="103"/>
      <c r="HG209" s="103"/>
      <c r="HH209" s="103"/>
      <c r="HI209" s="103"/>
      <c r="HJ209" s="103"/>
      <c r="HK209" s="103"/>
      <c r="HL209" s="103"/>
      <c r="HM209" s="103"/>
      <c r="HN209" s="103"/>
      <c r="HO209" s="103"/>
      <c r="HP209" s="103"/>
      <c r="HQ209" s="103"/>
      <c r="HR209" s="103"/>
      <c r="HS209" s="103"/>
      <c r="HT209" s="103"/>
      <c r="HU209" s="103"/>
      <c r="HV209" s="103"/>
      <c r="HW209" s="103"/>
      <c r="HX209" s="103"/>
      <c r="HY209" s="103"/>
      <c r="HZ209" s="103"/>
      <c r="IA209" s="103"/>
      <c r="IB209" s="103"/>
      <c r="IC209" s="103"/>
      <c r="ID209" s="103"/>
      <c r="IE209" s="103"/>
      <c r="IF209" s="103"/>
      <c r="IG209" s="103"/>
      <c r="IH209" s="103"/>
      <c r="II209" s="103"/>
      <c r="IJ209" s="103"/>
      <c r="IK209" s="103"/>
      <c r="IL209" s="103"/>
      <c r="IM209" s="103"/>
      <c r="IN209" s="103"/>
      <c r="IO209" s="103"/>
      <c r="IP209" s="103"/>
      <c r="IQ209" s="103"/>
      <c r="IR209" s="103"/>
      <c r="IS209" s="103"/>
      <c r="IT209" s="103"/>
      <c r="IU209" s="103"/>
      <c r="IV209" s="103"/>
      <c r="IW209" s="103"/>
      <c r="IX209" s="103"/>
      <c r="IY209" s="103"/>
      <c r="IZ209" s="103"/>
    </row>
    <row r="210" spans="1:260" s="108" customFormat="1" ht="15" hidden="1" x14ac:dyDescent="0.25">
      <c r="A210" s="8"/>
      <c r="B210" s="8"/>
      <c r="C210" s="4"/>
      <c r="D210" s="9"/>
      <c r="E210" s="9"/>
      <c r="F210" s="9"/>
      <c r="G210" s="9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103"/>
      <c r="U210" s="4"/>
      <c r="V210" s="4"/>
      <c r="W210" s="4"/>
      <c r="X210" s="4"/>
      <c r="Y210" s="4"/>
      <c r="Z210" s="4"/>
      <c r="AA210" s="4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  <c r="CW210" s="103"/>
      <c r="CX210" s="103"/>
      <c r="CY210" s="103"/>
      <c r="CZ210" s="103"/>
      <c r="DA210" s="103"/>
      <c r="DB210" s="103"/>
      <c r="DC210" s="103"/>
      <c r="DD210" s="103"/>
      <c r="DE210" s="103"/>
      <c r="DF210" s="103"/>
      <c r="DG210" s="103"/>
      <c r="DH210" s="103"/>
      <c r="DI210" s="103"/>
      <c r="DJ210" s="103"/>
      <c r="DK210" s="103"/>
      <c r="DL210" s="103"/>
      <c r="DM210" s="103"/>
      <c r="DN210" s="103"/>
      <c r="DO210" s="103"/>
      <c r="DP210" s="103"/>
      <c r="DQ210" s="103"/>
      <c r="DR210" s="103"/>
      <c r="DS210" s="103"/>
      <c r="DT210" s="103"/>
      <c r="DU210" s="103"/>
      <c r="DV210" s="103"/>
      <c r="DW210" s="103"/>
      <c r="DX210" s="103"/>
      <c r="DY210" s="103"/>
      <c r="DZ210" s="103"/>
      <c r="EA210" s="103"/>
      <c r="EB210" s="103"/>
      <c r="EC210" s="103"/>
      <c r="ED210" s="103"/>
      <c r="EE210" s="103"/>
      <c r="EF210" s="103"/>
      <c r="EG210" s="103"/>
      <c r="EH210" s="103"/>
      <c r="EI210" s="103"/>
      <c r="EJ210" s="103"/>
      <c r="EK210" s="103"/>
      <c r="EL210" s="103"/>
      <c r="EM210" s="103"/>
      <c r="EN210" s="103"/>
      <c r="EO210" s="103"/>
      <c r="EP210" s="103"/>
      <c r="EQ210" s="103"/>
      <c r="ER210" s="103"/>
      <c r="ES210" s="103"/>
      <c r="ET210" s="103"/>
      <c r="EU210" s="103"/>
      <c r="EV210" s="103"/>
      <c r="EW210" s="103"/>
      <c r="EX210" s="103"/>
      <c r="EY210" s="103"/>
      <c r="EZ210" s="103"/>
      <c r="FA210" s="103"/>
      <c r="FB210" s="103"/>
      <c r="FC210" s="103"/>
      <c r="FD210" s="103"/>
      <c r="FE210" s="103"/>
      <c r="FF210" s="103"/>
      <c r="FG210" s="103"/>
      <c r="FH210" s="103"/>
      <c r="FI210" s="103"/>
      <c r="FJ210" s="103"/>
      <c r="FK210" s="103"/>
      <c r="FL210" s="103"/>
      <c r="FM210" s="103"/>
      <c r="FN210" s="103"/>
      <c r="FO210" s="103"/>
      <c r="FP210" s="103"/>
      <c r="FQ210" s="103"/>
      <c r="FR210" s="103"/>
      <c r="FS210" s="103"/>
      <c r="FT210" s="103"/>
      <c r="FU210" s="103"/>
      <c r="FV210" s="103"/>
      <c r="FW210" s="103"/>
      <c r="FX210" s="103"/>
      <c r="FY210" s="103"/>
      <c r="FZ210" s="103"/>
      <c r="GA210" s="103"/>
      <c r="GB210" s="103"/>
      <c r="GC210" s="103"/>
      <c r="GD210" s="103"/>
      <c r="GE210" s="103"/>
      <c r="GF210" s="103"/>
      <c r="GG210" s="103"/>
      <c r="GH210" s="103"/>
      <c r="GI210" s="103"/>
      <c r="GJ210" s="103"/>
      <c r="GK210" s="103"/>
      <c r="GL210" s="103"/>
      <c r="GM210" s="103"/>
      <c r="GN210" s="103"/>
      <c r="GO210" s="103"/>
      <c r="GP210" s="103"/>
      <c r="GQ210" s="103"/>
      <c r="GR210" s="103"/>
      <c r="GS210" s="103"/>
      <c r="GT210" s="103"/>
      <c r="GU210" s="103"/>
      <c r="GV210" s="103"/>
      <c r="GW210" s="103"/>
      <c r="GX210" s="103"/>
      <c r="GY210" s="103"/>
      <c r="GZ210" s="103"/>
      <c r="HA210" s="103"/>
      <c r="HB210" s="103"/>
      <c r="HC210" s="103"/>
      <c r="HD210" s="103"/>
      <c r="HE210" s="103"/>
      <c r="HF210" s="103"/>
      <c r="HG210" s="103"/>
      <c r="HH210" s="103"/>
      <c r="HI210" s="103"/>
      <c r="HJ210" s="103"/>
      <c r="HK210" s="103"/>
      <c r="HL210" s="103"/>
      <c r="HM210" s="103"/>
      <c r="HN210" s="103"/>
      <c r="HO210" s="103"/>
      <c r="HP210" s="103"/>
      <c r="HQ210" s="103"/>
      <c r="HR210" s="103"/>
      <c r="HS210" s="103"/>
      <c r="HT210" s="103"/>
      <c r="HU210" s="103"/>
      <c r="HV210" s="103"/>
      <c r="HW210" s="103"/>
      <c r="HX210" s="103"/>
      <c r="HY210" s="103"/>
      <c r="HZ210" s="103"/>
      <c r="IA210" s="103"/>
      <c r="IB210" s="103"/>
      <c r="IC210" s="103"/>
      <c r="ID210" s="103"/>
      <c r="IE210" s="103"/>
      <c r="IF210" s="103"/>
      <c r="IG210" s="103"/>
      <c r="IH210" s="103"/>
      <c r="II210" s="103"/>
      <c r="IJ210" s="103"/>
      <c r="IK210" s="103"/>
      <c r="IL210" s="103"/>
      <c r="IM210" s="103"/>
      <c r="IN210" s="103"/>
      <c r="IO210" s="103"/>
      <c r="IP210" s="103"/>
      <c r="IQ210" s="103"/>
      <c r="IR210" s="103"/>
      <c r="IS210" s="103"/>
      <c r="IT210" s="103"/>
      <c r="IU210" s="103"/>
      <c r="IV210" s="103"/>
      <c r="IW210" s="103"/>
      <c r="IX210" s="103"/>
      <c r="IY210" s="103"/>
      <c r="IZ210" s="103"/>
    </row>
    <row r="211" spans="1:260" s="108" customFormat="1" ht="15" hidden="1" x14ac:dyDescent="0.25">
      <c r="A211" s="8"/>
      <c r="B211" s="8"/>
      <c r="C211" s="4"/>
      <c r="D211" s="9"/>
      <c r="E211" s="9"/>
      <c r="F211" s="9"/>
      <c r="G211" s="9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103"/>
      <c r="U211" s="4"/>
      <c r="V211" s="4"/>
      <c r="W211" s="4"/>
      <c r="X211" s="4"/>
      <c r="Y211" s="4"/>
      <c r="Z211" s="4"/>
      <c r="AA211" s="4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3"/>
      <c r="DE211" s="103"/>
      <c r="DF211" s="103"/>
      <c r="DG211" s="103"/>
      <c r="DH211" s="103"/>
      <c r="DI211" s="103"/>
      <c r="DJ211" s="103"/>
      <c r="DK211" s="103"/>
      <c r="DL211" s="103"/>
      <c r="DM211" s="103"/>
      <c r="DN211" s="103"/>
      <c r="DO211" s="103"/>
      <c r="DP211" s="103"/>
      <c r="DQ211" s="103"/>
      <c r="DR211" s="103"/>
      <c r="DS211" s="103"/>
      <c r="DT211" s="103"/>
      <c r="DU211" s="103"/>
      <c r="DV211" s="103"/>
      <c r="DW211" s="103"/>
      <c r="DX211" s="103"/>
      <c r="DY211" s="103"/>
      <c r="DZ211" s="103"/>
      <c r="EA211" s="103"/>
      <c r="EB211" s="103"/>
      <c r="EC211" s="103"/>
      <c r="ED211" s="103"/>
      <c r="EE211" s="103"/>
      <c r="EF211" s="103"/>
      <c r="EG211" s="103"/>
      <c r="EH211" s="103"/>
      <c r="EI211" s="103"/>
      <c r="EJ211" s="103"/>
      <c r="EK211" s="103"/>
      <c r="EL211" s="103"/>
      <c r="EM211" s="103"/>
      <c r="EN211" s="103"/>
      <c r="EO211" s="103"/>
      <c r="EP211" s="103"/>
      <c r="EQ211" s="103"/>
      <c r="ER211" s="103"/>
      <c r="ES211" s="103"/>
      <c r="ET211" s="103"/>
      <c r="EU211" s="103"/>
      <c r="EV211" s="103"/>
      <c r="EW211" s="103"/>
      <c r="EX211" s="103"/>
      <c r="EY211" s="103"/>
      <c r="EZ211" s="103"/>
      <c r="FA211" s="103"/>
      <c r="FB211" s="103"/>
      <c r="FC211" s="103"/>
      <c r="FD211" s="103"/>
      <c r="FE211" s="103"/>
      <c r="FF211" s="103"/>
      <c r="FG211" s="103"/>
      <c r="FH211" s="103"/>
      <c r="FI211" s="103"/>
      <c r="FJ211" s="103"/>
      <c r="FK211" s="103"/>
      <c r="FL211" s="103"/>
      <c r="FM211" s="103"/>
      <c r="FN211" s="103"/>
      <c r="FO211" s="103"/>
      <c r="FP211" s="103"/>
      <c r="FQ211" s="103"/>
      <c r="FR211" s="103"/>
      <c r="FS211" s="103"/>
      <c r="FT211" s="103"/>
      <c r="FU211" s="103"/>
      <c r="FV211" s="103"/>
      <c r="FW211" s="103"/>
      <c r="FX211" s="103"/>
      <c r="FY211" s="103"/>
      <c r="FZ211" s="103"/>
      <c r="GA211" s="103"/>
      <c r="GB211" s="103"/>
      <c r="GC211" s="103"/>
      <c r="GD211" s="103"/>
      <c r="GE211" s="103"/>
      <c r="GF211" s="103"/>
      <c r="GG211" s="103"/>
      <c r="GH211" s="103"/>
      <c r="GI211" s="103"/>
      <c r="GJ211" s="103"/>
      <c r="GK211" s="103"/>
      <c r="GL211" s="103"/>
      <c r="GM211" s="103"/>
      <c r="GN211" s="103"/>
      <c r="GO211" s="103"/>
      <c r="GP211" s="103"/>
      <c r="GQ211" s="103"/>
      <c r="GR211" s="103"/>
      <c r="GS211" s="103"/>
      <c r="GT211" s="103"/>
      <c r="GU211" s="103"/>
      <c r="GV211" s="103"/>
      <c r="GW211" s="103"/>
      <c r="GX211" s="103"/>
      <c r="GY211" s="103"/>
      <c r="GZ211" s="103"/>
      <c r="HA211" s="103"/>
      <c r="HB211" s="103"/>
      <c r="HC211" s="103"/>
      <c r="HD211" s="103"/>
      <c r="HE211" s="103"/>
      <c r="HF211" s="103"/>
      <c r="HG211" s="103"/>
      <c r="HH211" s="103"/>
      <c r="HI211" s="103"/>
      <c r="HJ211" s="103"/>
      <c r="HK211" s="103"/>
      <c r="HL211" s="103"/>
      <c r="HM211" s="103"/>
      <c r="HN211" s="103"/>
      <c r="HO211" s="103"/>
      <c r="HP211" s="103"/>
      <c r="HQ211" s="103"/>
      <c r="HR211" s="103"/>
      <c r="HS211" s="103"/>
      <c r="HT211" s="103"/>
      <c r="HU211" s="103"/>
      <c r="HV211" s="103"/>
      <c r="HW211" s="103"/>
      <c r="HX211" s="103"/>
      <c r="HY211" s="103"/>
      <c r="HZ211" s="103"/>
      <c r="IA211" s="103"/>
      <c r="IB211" s="103"/>
      <c r="IC211" s="103"/>
      <c r="ID211" s="103"/>
      <c r="IE211" s="103"/>
      <c r="IF211" s="103"/>
      <c r="IG211" s="103"/>
      <c r="IH211" s="103"/>
      <c r="II211" s="103"/>
      <c r="IJ211" s="103"/>
      <c r="IK211" s="103"/>
      <c r="IL211" s="103"/>
      <c r="IM211" s="103"/>
      <c r="IN211" s="103"/>
      <c r="IO211" s="103"/>
      <c r="IP211" s="103"/>
      <c r="IQ211" s="103"/>
      <c r="IR211" s="103"/>
      <c r="IS211" s="103"/>
      <c r="IT211" s="103"/>
      <c r="IU211" s="103"/>
      <c r="IV211" s="103"/>
      <c r="IW211" s="103"/>
      <c r="IX211" s="103"/>
      <c r="IY211" s="103"/>
      <c r="IZ211" s="103"/>
    </row>
    <row r="212" spans="1:260" s="108" customFormat="1" ht="15" hidden="1" x14ac:dyDescent="0.25">
      <c r="A212" s="8"/>
      <c r="B212" s="8"/>
      <c r="C212" s="4"/>
      <c r="D212" s="9"/>
      <c r="E212" s="9"/>
      <c r="F212" s="9"/>
      <c r="G212" s="9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103"/>
      <c r="U212" s="4"/>
      <c r="V212" s="4"/>
      <c r="W212" s="4"/>
      <c r="X212" s="4"/>
      <c r="Y212" s="4"/>
      <c r="Z212" s="4"/>
      <c r="AA212" s="4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  <c r="DT212" s="103"/>
      <c r="DU212" s="103"/>
      <c r="DV212" s="103"/>
      <c r="DW212" s="103"/>
      <c r="DX212" s="103"/>
      <c r="DY212" s="103"/>
      <c r="DZ212" s="103"/>
      <c r="EA212" s="103"/>
      <c r="EB212" s="103"/>
      <c r="EC212" s="103"/>
      <c r="ED212" s="103"/>
      <c r="EE212" s="103"/>
      <c r="EF212" s="103"/>
      <c r="EG212" s="103"/>
      <c r="EH212" s="103"/>
      <c r="EI212" s="103"/>
      <c r="EJ212" s="103"/>
      <c r="EK212" s="103"/>
      <c r="EL212" s="103"/>
      <c r="EM212" s="103"/>
      <c r="EN212" s="103"/>
      <c r="EO212" s="103"/>
      <c r="EP212" s="103"/>
      <c r="EQ212" s="103"/>
      <c r="ER212" s="103"/>
      <c r="ES212" s="103"/>
      <c r="ET212" s="103"/>
      <c r="EU212" s="103"/>
      <c r="EV212" s="103"/>
      <c r="EW212" s="103"/>
      <c r="EX212" s="103"/>
      <c r="EY212" s="103"/>
      <c r="EZ212" s="103"/>
      <c r="FA212" s="103"/>
      <c r="FB212" s="103"/>
      <c r="FC212" s="103"/>
      <c r="FD212" s="103"/>
      <c r="FE212" s="103"/>
      <c r="FF212" s="103"/>
      <c r="FG212" s="103"/>
      <c r="FH212" s="103"/>
      <c r="FI212" s="103"/>
      <c r="FJ212" s="103"/>
      <c r="FK212" s="103"/>
      <c r="FL212" s="103"/>
      <c r="FM212" s="103"/>
      <c r="FN212" s="103"/>
      <c r="FO212" s="103"/>
      <c r="FP212" s="103"/>
      <c r="FQ212" s="103"/>
      <c r="FR212" s="103"/>
      <c r="FS212" s="103"/>
      <c r="FT212" s="103"/>
      <c r="FU212" s="103"/>
      <c r="FV212" s="103"/>
      <c r="FW212" s="103"/>
      <c r="FX212" s="103"/>
      <c r="FY212" s="103"/>
      <c r="FZ212" s="103"/>
      <c r="GA212" s="103"/>
      <c r="GB212" s="103"/>
      <c r="GC212" s="103"/>
      <c r="GD212" s="103"/>
      <c r="GE212" s="103"/>
      <c r="GF212" s="103"/>
      <c r="GG212" s="103"/>
      <c r="GH212" s="103"/>
      <c r="GI212" s="103"/>
      <c r="GJ212" s="103"/>
      <c r="GK212" s="103"/>
      <c r="GL212" s="103"/>
      <c r="GM212" s="103"/>
      <c r="GN212" s="103"/>
      <c r="GO212" s="103"/>
      <c r="GP212" s="103"/>
      <c r="GQ212" s="103"/>
      <c r="GR212" s="103"/>
      <c r="GS212" s="103"/>
      <c r="GT212" s="103"/>
      <c r="GU212" s="103"/>
      <c r="GV212" s="103"/>
      <c r="GW212" s="103"/>
      <c r="GX212" s="103"/>
      <c r="GY212" s="103"/>
      <c r="GZ212" s="103"/>
      <c r="HA212" s="103"/>
      <c r="HB212" s="103"/>
      <c r="HC212" s="103"/>
      <c r="HD212" s="103"/>
      <c r="HE212" s="103"/>
      <c r="HF212" s="103"/>
      <c r="HG212" s="103"/>
      <c r="HH212" s="103"/>
      <c r="HI212" s="103"/>
      <c r="HJ212" s="103"/>
      <c r="HK212" s="103"/>
      <c r="HL212" s="103"/>
      <c r="HM212" s="103"/>
      <c r="HN212" s="103"/>
      <c r="HO212" s="103"/>
      <c r="HP212" s="103"/>
      <c r="HQ212" s="103"/>
      <c r="HR212" s="103"/>
      <c r="HS212" s="103"/>
      <c r="HT212" s="103"/>
      <c r="HU212" s="103"/>
      <c r="HV212" s="103"/>
      <c r="HW212" s="103"/>
      <c r="HX212" s="103"/>
      <c r="HY212" s="103"/>
      <c r="HZ212" s="103"/>
      <c r="IA212" s="103"/>
      <c r="IB212" s="103"/>
      <c r="IC212" s="103"/>
      <c r="ID212" s="103"/>
      <c r="IE212" s="103"/>
      <c r="IF212" s="103"/>
      <c r="IG212" s="103"/>
      <c r="IH212" s="103"/>
      <c r="II212" s="103"/>
      <c r="IJ212" s="103"/>
      <c r="IK212" s="103"/>
      <c r="IL212" s="103"/>
      <c r="IM212" s="103"/>
      <c r="IN212" s="103"/>
      <c r="IO212" s="103"/>
      <c r="IP212" s="103"/>
      <c r="IQ212" s="103"/>
      <c r="IR212" s="103"/>
      <c r="IS212" s="103"/>
      <c r="IT212" s="103"/>
      <c r="IU212" s="103"/>
      <c r="IV212" s="103"/>
      <c r="IW212" s="103"/>
      <c r="IX212" s="103"/>
      <c r="IY212" s="103"/>
      <c r="IZ212" s="103"/>
    </row>
    <row r="213" spans="1:260" s="108" customFormat="1" ht="15" hidden="1" x14ac:dyDescent="0.25">
      <c r="A213" s="8"/>
      <c r="B213" s="8"/>
      <c r="C213" s="4"/>
      <c r="D213" s="9"/>
      <c r="E213" s="9"/>
      <c r="F213" s="9"/>
      <c r="G213" s="9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103"/>
      <c r="U213" s="4"/>
      <c r="V213" s="4"/>
      <c r="W213" s="4"/>
      <c r="X213" s="4"/>
      <c r="Y213" s="4"/>
      <c r="Z213" s="4"/>
      <c r="AA213" s="4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  <c r="DD213" s="103"/>
      <c r="DE213" s="103"/>
      <c r="DF213" s="103"/>
      <c r="DG213" s="103"/>
      <c r="DH213" s="103"/>
      <c r="DI213" s="103"/>
      <c r="DJ213" s="103"/>
      <c r="DK213" s="103"/>
      <c r="DL213" s="103"/>
      <c r="DM213" s="103"/>
      <c r="DN213" s="103"/>
      <c r="DO213" s="103"/>
      <c r="DP213" s="103"/>
      <c r="DQ213" s="103"/>
      <c r="DR213" s="103"/>
      <c r="DS213" s="103"/>
      <c r="DT213" s="103"/>
      <c r="DU213" s="103"/>
      <c r="DV213" s="103"/>
      <c r="DW213" s="103"/>
      <c r="DX213" s="103"/>
      <c r="DY213" s="103"/>
      <c r="DZ213" s="103"/>
      <c r="EA213" s="103"/>
      <c r="EB213" s="103"/>
      <c r="EC213" s="103"/>
      <c r="ED213" s="103"/>
      <c r="EE213" s="103"/>
      <c r="EF213" s="103"/>
      <c r="EG213" s="103"/>
      <c r="EH213" s="103"/>
      <c r="EI213" s="103"/>
      <c r="EJ213" s="103"/>
      <c r="EK213" s="103"/>
      <c r="EL213" s="103"/>
      <c r="EM213" s="103"/>
      <c r="EN213" s="103"/>
      <c r="EO213" s="103"/>
      <c r="EP213" s="103"/>
      <c r="EQ213" s="103"/>
      <c r="ER213" s="103"/>
      <c r="ES213" s="103"/>
      <c r="ET213" s="103"/>
      <c r="EU213" s="103"/>
      <c r="EV213" s="103"/>
      <c r="EW213" s="103"/>
      <c r="EX213" s="103"/>
      <c r="EY213" s="103"/>
      <c r="EZ213" s="103"/>
      <c r="FA213" s="103"/>
      <c r="FB213" s="103"/>
      <c r="FC213" s="103"/>
      <c r="FD213" s="103"/>
      <c r="FE213" s="103"/>
      <c r="FF213" s="103"/>
      <c r="FG213" s="103"/>
      <c r="FH213" s="103"/>
      <c r="FI213" s="103"/>
      <c r="FJ213" s="103"/>
      <c r="FK213" s="103"/>
      <c r="FL213" s="103"/>
      <c r="FM213" s="103"/>
      <c r="FN213" s="103"/>
      <c r="FO213" s="103"/>
      <c r="FP213" s="103"/>
      <c r="FQ213" s="103"/>
      <c r="FR213" s="103"/>
      <c r="FS213" s="103"/>
      <c r="FT213" s="103"/>
      <c r="FU213" s="103"/>
      <c r="FV213" s="103"/>
      <c r="FW213" s="103"/>
      <c r="FX213" s="103"/>
      <c r="FY213" s="103"/>
      <c r="FZ213" s="103"/>
      <c r="GA213" s="103"/>
      <c r="GB213" s="103"/>
      <c r="GC213" s="103"/>
      <c r="GD213" s="103"/>
      <c r="GE213" s="103"/>
      <c r="GF213" s="103"/>
      <c r="GG213" s="103"/>
      <c r="GH213" s="103"/>
      <c r="GI213" s="103"/>
      <c r="GJ213" s="103"/>
      <c r="GK213" s="103"/>
      <c r="GL213" s="103"/>
      <c r="GM213" s="103"/>
      <c r="GN213" s="103"/>
      <c r="GO213" s="103"/>
      <c r="GP213" s="103"/>
      <c r="GQ213" s="103"/>
      <c r="GR213" s="103"/>
      <c r="GS213" s="103"/>
      <c r="GT213" s="103"/>
      <c r="GU213" s="103"/>
      <c r="GV213" s="103"/>
      <c r="GW213" s="103"/>
      <c r="GX213" s="103"/>
      <c r="GY213" s="103"/>
      <c r="GZ213" s="103"/>
      <c r="HA213" s="103"/>
      <c r="HB213" s="103"/>
      <c r="HC213" s="103"/>
      <c r="HD213" s="103"/>
      <c r="HE213" s="103"/>
      <c r="HF213" s="103"/>
      <c r="HG213" s="103"/>
      <c r="HH213" s="103"/>
      <c r="HI213" s="103"/>
      <c r="HJ213" s="103"/>
      <c r="HK213" s="103"/>
      <c r="HL213" s="103"/>
      <c r="HM213" s="103"/>
      <c r="HN213" s="103"/>
      <c r="HO213" s="103"/>
      <c r="HP213" s="103"/>
      <c r="HQ213" s="103"/>
      <c r="HR213" s="103"/>
      <c r="HS213" s="103"/>
      <c r="HT213" s="103"/>
      <c r="HU213" s="103"/>
      <c r="HV213" s="103"/>
      <c r="HW213" s="103"/>
      <c r="HX213" s="103"/>
      <c r="HY213" s="103"/>
      <c r="HZ213" s="103"/>
      <c r="IA213" s="103"/>
      <c r="IB213" s="103"/>
      <c r="IC213" s="103"/>
      <c r="ID213" s="103"/>
      <c r="IE213" s="103"/>
      <c r="IF213" s="103"/>
      <c r="IG213" s="103"/>
      <c r="IH213" s="103"/>
      <c r="II213" s="103"/>
      <c r="IJ213" s="103"/>
      <c r="IK213" s="103"/>
      <c r="IL213" s="103"/>
      <c r="IM213" s="103"/>
      <c r="IN213" s="103"/>
      <c r="IO213" s="103"/>
      <c r="IP213" s="103"/>
      <c r="IQ213" s="103"/>
      <c r="IR213" s="103"/>
      <c r="IS213" s="103"/>
      <c r="IT213" s="103"/>
      <c r="IU213" s="103"/>
      <c r="IV213" s="103"/>
      <c r="IW213" s="103"/>
      <c r="IX213" s="103"/>
      <c r="IY213" s="103"/>
      <c r="IZ213" s="103"/>
    </row>
    <row r="214" spans="1:260" s="108" customFormat="1" ht="15" hidden="1" x14ac:dyDescent="0.25">
      <c r="A214" s="8"/>
      <c r="B214" s="8"/>
      <c r="C214" s="4"/>
      <c r="D214" s="9"/>
      <c r="E214" s="9"/>
      <c r="F214" s="9"/>
      <c r="G214" s="9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103"/>
      <c r="U214" s="4"/>
      <c r="V214" s="4"/>
      <c r="W214" s="4"/>
      <c r="X214" s="4"/>
      <c r="Y214" s="4"/>
      <c r="Z214" s="4"/>
      <c r="AA214" s="4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3"/>
      <c r="DN214" s="103"/>
      <c r="DO214" s="103"/>
      <c r="DP214" s="103"/>
      <c r="DQ214" s="103"/>
      <c r="DR214" s="103"/>
      <c r="DS214" s="103"/>
      <c r="DT214" s="103"/>
      <c r="DU214" s="103"/>
      <c r="DV214" s="103"/>
      <c r="DW214" s="103"/>
      <c r="DX214" s="103"/>
      <c r="DY214" s="103"/>
      <c r="DZ214" s="103"/>
      <c r="EA214" s="103"/>
      <c r="EB214" s="103"/>
      <c r="EC214" s="103"/>
      <c r="ED214" s="103"/>
      <c r="EE214" s="103"/>
      <c r="EF214" s="103"/>
      <c r="EG214" s="103"/>
      <c r="EH214" s="103"/>
      <c r="EI214" s="103"/>
      <c r="EJ214" s="103"/>
      <c r="EK214" s="103"/>
      <c r="EL214" s="103"/>
      <c r="EM214" s="103"/>
      <c r="EN214" s="103"/>
      <c r="EO214" s="103"/>
      <c r="EP214" s="103"/>
      <c r="EQ214" s="103"/>
      <c r="ER214" s="103"/>
      <c r="ES214" s="103"/>
      <c r="ET214" s="103"/>
      <c r="EU214" s="103"/>
      <c r="EV214" s="103"/>
      <c r="EW214" s="103"/>
      <c r="EX214" s="103"/>
      <c r="EY214" s="103"/>
      <c r="EZ214" s="103"/>
      <c r="FA214" s="103"/>
      <c r="FB214" s="103"/>
      <c r="FC214" s="103"/>
      <c r="FD214" s="103"/>
      <c r="FE214" s="103"/>
      <c r="FF214" s="103"/>
      <c r="FG214" s="103"/>
      <c r="FH214" s="103"/>
      <c r="FI214" s="103"/>
      <c r="FJ214" s="103"/>
      <c r="FK214" s="103"/>
      <c r="FL214" s="103"/>
      <c r="FM214" s="103"/>
      <c r="FN214" s="103"/>
      <c r="FO214" s="103"/>
      <c r="FP214" s="103"/>
      <c r="FQ214" s="103"/>
      <c r="FR214" s="103"/>
      <c r="FS214" s="103"/>
      <c r="FT214" s="103"/>
      <c r="FU214" s="103"/>
      <c r="FV214" s="103"/>
      <c r="FW214" s="103"/>
      <c r="FX214" s="103"/>
      <c r="FY214" s="103"/>
      <c r="FZ214" s="103"/>
      <c r="GA214" s="103"/>
      <c r="GB214" s="103"/>
      <c r="GC214" s="103"/>
      <c r="GD214" s="103"/>
      <c r="GE214" s="103"/>
      <c r="GF214" s="103"/>
      <c r="GG214" s="103"/>
      <c r="GH214" s="103"/>
      <c r="GI214" s="103"/>
      <c r="GJ214" s="103"/>
      <c r="GK214" s="103"/>
      <c r="GL214" s="103"/>
      <c r="GM214" s="103"/>
      <c r="GN214" s="103"/>
      <c r="GO214" s="103"/>
      <c r="GP214" s="103"/>
      <c r="GQ214" s="103"/>
      <c r="GR214" s="103"/>
      <c r="GS214" s="103"/>
      <c r="GT214" s="103"/>
      <c r="GU214" s="103"/>
      <c r="GV214" s="103"/>
      <c r="GW214" s="103"/>
      <c r="GX214" s="103"/>
      <c r="GY214" s="103"/>
      <c r="GZ214" s="103"/>
      <c r="HA214" s="103"/>
      <c r="HB214" s="103"/>
      <c r="HC214" s="103"/>
      <c r="HD214" s="103"/>
      <c r="HE214" s="103"/>
      <c r="HF214" s="103"/>
      <c r="HG214" s="103"/>
      <c r="HH214" s="103"/>
      <c r="HI214" s="103"/>
      <c r="HJ214" s="103"/>
      <c r="HK214" s="103"/>
      <c r="HL214" s="103"/>
      <c r="HM214" s="103"/>
      <c r="HN214" s="103"/>
      <c r="HO214" s="103"/>
      <c r="HP214" s="103"/>
      <c r="HQ214" s="103"/>
      <c r="HR214" s="103"/>
      <c r="HS214" s="103"/>
      <c r="HT214" s="103"/>
      <c r="HU214" s="103"/>
      <c r="HV214" s="103"/>
      <c r="HW214" s="103"/>
      <c r="HX214" s="103"/>
      <c r="HY214" s="103"/>
      <c r="HZ214" s="103"/>
      <c r="IA214" s="103"/>
      <c r="IB214" s="103"/>
      <c r="IC214" s="103"/>
      <c r="ID214" s="103"/>
      <c r="IE214" s="103"/>
      <c r="IF214" s="103"/>
      <c r="IG214" s="103"/>
      <c r="IH214" s="103"/>
      <c r="II214" s="103"/>
      <c r="IJ214" s="103"/>
      <c r="IK214" s="103"/>
      <c r="IL214" s="103"/>
      <c r="IM214" s="103"/>
      <c r="IN214" s="103"/>
      <c r="IO214" s="103"/>
      <c r="IP214" s="103"/>
      <c r="IQ214" s="103"/>
      <c r="IR214" s="103"/>
      <c r="IS214" s="103"/>
      <c r="IT214" s="103"/>
      <c r="IU214" s="103"/>
      <c r="IV214" s="103"/>
      <c r="IW214" s="103"/>
      <c r="IX214" s="103"/>
      <c r="IY214" s="103"/>
      <c r="IZ214" s="103"/>
    </row>
    <row r="215" spans="1:260" s="108" customFormat="1" ht="15" hidden="1" x14ac:dyDescent="0.25">
      <c r="A215" s="8"/>
      <c r="B215" s="8"/>
      <c r="C215" s="4"/>
      <c r="D215" s="9"/>
      <c r="E215" s="9"/>
      <c r="F215" s="9"/>
      <c r="G215" s="9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103"/>
      <c r="U215" s="4"/>
      <c r="V215" s="4"/>
      <c r="W215" s="4"/>
      <c r="X215" s="4"/>
      <c r="Y215" s="4"/>
      <c r="Z215" s="4"/>
      <c r="AA215" s="4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103"/>
      <c r="DD215" s="103"/>
      <c r="DE215" s="103"/>
      <c r="DF215" s="103"/>
      <c r="DG215" s="103"/>
      <c r="DH215" s="103"/>
      <c r="DI215" s="103"/>
      <c r="DJ215" s="103"/>
      <c r="DK215" s="103"/>
      <c r="DL215" s="103"/>
      <c r="DM215" s="103"/>
      <c r="DN215" s="103"/>
      <c r="DO215" s="103"/>
      <c r="DP215" s="103"/>
      <c r="DQ215" s="103"/>
      <c r="DR215" s="103"/>
      <c r="DS215" s="103"/>
      <c r="DT215" s="103"/>
      <c r="DU215" s="103"/>
      <c r="DV215" s="103"/>
      <c r="DW215" s="103"/>
      <c r="DX215" s="103"/>
      <c r="DY215" s="103"/>
      <c r="DZ215" s="103"/>
      <c r="EA215" s="103"/>
      <c r="EB215" s="103"/>
      <c r="EC215" s="103"/>
      <c r="ED215" s="103"/>
      <c r="EE215" s="103"/>
      <c r="EF215" s="103"/>
      <c r="EG215" s="103"/>
      <c r="EH215" s="103"/>
      <c r="EI215" s="103"/>
      <c r="EJ215" s="103"/>
      <c r="EK215" s="103"/>
      <c r="EL215" s="103"/>
      <c r="EM215" s="103"/>
      <c r="EN215" s="103"/>
      <c r="EO215" s="103"/>
      <c r="EP215" s="103"/>
      <c r="EQ215" s="103"/>
      <c r="ER215" s="103"/>
      <c r="ES215" s="103"/>
      <c r="ET215" s="103"/>
      <c r="EU215" s="103"/>
      <c r="EV215" s="103"/>
      <c r="EW215" s="103"/>
      <c r="EX215" s="103"/>
      <c r="EY215" s="103"/>
      <c r="EZ215" s="103"/>
      <c r="FA215" s="103"/>
      <c r="FB215" s="103"/>
      <c r="FC215" s="103"/>
      <c r="FD215" s="103"/>
      <c r="FE215" s="103"/>
      <c r="FF215" s="103"/>
      <c r="FG215" s="103"/>
      <c r="FH215" s="103"/>
      <c r="FI215" s="103"/>
      <c r="FJ215" s="103"/>
      <c r="FK215" s="103"/>
      <c r="FL215" s="103"/>
      <c r="FM215" s="103"/>
      <c r="FN215" s="103"/>
      <c r="FO215" s="103"/>
      <c r="FP215" s="103"/>
      <c r="FQ215" s="103"/>
      <c r="FR215" s="103"/>
      <c r="FS215" s="103"/>
      <c r="FT215" s="103"/>
      <c r="FU215" s="103"/>
      <c r="FV215" s="103"/>
      <c r="FW215" s="103"/>
      <c r="FX215" s="103"/>
      <c r="FY215" s="103"/>
      <c r="FZ215" s="103"/>
      <c r="GA215" s="103"/>
      <c r="GB215" s="103"/>
      <c r="GC215" s="103"/>
      <c r="GD215" s="103"/>
      <c r="GE215" s="103"/>
      <c r="GF215" s="103"/>
      <c r="GG215" s="103"/>
      <c r="GH215" s="103"/>
      <c r="GI215" s="103"/>
      <c r="GJ215" s="103"/>
      <c r="GK215" s="103"/>
      <c r="GL215" s="103"/>
      <c r="GM215" s="103"/>
      <c r="GN215" s="103"/>
      <c r="GO215" s="103"/>
      <c r="GP215" s="103"/>
      <c r="GQ215" s="103"/>
      <c r="GR215" s="103"/>
      <c r="GS215" s="103"/>
      <c r="GT215" s="103"/>
      <c r="GU215" s="103"/>
      <c r="GV215" s="103"/>
      <c r="GW215" s="103"/>
      <c r="GX215" s="103"/>
      <c r="GY215" s="103"/>
      <c r="GZ215" s="103"/>
      <c r="HA215" s="103"/>
      <c r="HB215" s="103"/>
      <c r="HC215" s="103"/>
      <c r="HD215" s="103"/>
      <c r="HE215" s="103"/>
      <c r="HF215" s="103"/>
      <c r="HG215" s="103"/>
      <c r="HH215" s="103"/>
      <c r="HI215" s="103"/>
      <c r="HJ215" s="103"/>
      <c r="HK215" s="103"/>
      <c r="HL215" s="103"/>
      <c r="HM215" s="103"/>
      <c r="HN215" s="103"/>
      <c r="HO215" s="103"/>
      <c r="HP215" s="103"/>
      <c r="HQ215" s="103"/>
      <c r="HR215" s="103"/>
      <c r="HS215" s="103"/>
      <c r="HT215" s="103"/>
      <c r="HU215" s="103"/>
      <c r="HV215" s="103"/>
      <c r="HW215" s="103"/>
      <c r="HX215" s="103"/>
      <c r="HY215" s="103"/>
      <c r="HZ215" s="103"/>
      <c r="IA215" s="103"/>
      <c r="IB215" s="103"/>
      <c r="IC215" s="103"/>
      <c r="ID215" s="103"/>
      <c r="IE215" s="103"/>
      <c r="IF215" s="103"/>
      <c r="IG215" s="103"/>
      <c r="IH215" s="103"/>
      <c r="II215" s="103"/>
      <c r="IJ215" s="103"/>
      <c r="IK215" s="103"/>
      <c r="IL215" s="103"/>
      <c r="IM215" s="103"/>
      <c r="IN215" s="103"/>
      <c r="IO215" s="103"/>
      <c r="IP215" s="103"/>
      <c r="IQ215" s="103"/>
      <c r="IR215" s="103"/>
      <c r="IS215" s="103"/>
      <c r="IT215" s="103"/>
      <c r="IU215" s="103"/>
      <c r="IV215" s="103"/>
      <c r="IW215" s="103"/>
      <c r="IX215" s="103"/>
      <c r="IY215" s="103"/>
      <c r="IZ215" s="103"/>
    </row>
    <row r="216" spans="1:260" s="108" customFormat="1" ht="15" hidden="1" x14ac:dyDescent="0.25">
      <c r="A216" s="8"/>
      <c r="B216" s="8"/>
      <c r="C216" s="4"/>
      <c r="D216" s="9"/>
      <c r="E216" s="9"/>
      <c r="F216" s="9"/>
      <c r="G216" s="9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103"/>
      <c r="U216" s="4"/>
      <c r="V216" s="4"/>
      <c r="W216" s="4"/>
      <c r="X216" s="4"/>
      <c r="Y216" s="4"/>
      <c r="Z216" s="4"/>
      <c r="AA216" s="4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  <c r="DD216" s="103"/>
      <c r="DE216" s="103"/>
      <c r="DF216" s="103"/>
      <c r="DG216" s="103"/>
      <c r="DH216" s="103"/>
      <c r="DI216" s="103"/>
      <c r="DJ216" s="103"/>
      <c r="DK216" s="103"/>
      <c r="DL216" s="103"/>
      <c r="DM216" s="103"/>
      <c r="DN216" s="103"/>
      <c r="DO216" s="103"/>
      <c r="DP216" s="103"/>
      <c r="DQ216" s="103"/>
      <c r="DR216" s="103"/>
      <c r="DS216" s="103"/>
      <c r="DT216" s="103"/>
      <c r="DU216" s="103"/>
      <c r="DV216" s="103"/>
      <c r="DW216" s="103"/>
      <c r="DX216" s="103"/>
      <c r="DY216" s="103"/>
      <c r="DZ216" s="103"/>
      <c r="EA216" s="103"/>
      <c r="EB216" s="103"/>
      <c r="EC216" s="103"/>
      <c r="ED216" s="103"/>
      <c r="EE216" s="103"/>
      <c r="EF216" s="103"/>
      <c r="EG216" s="103"/>
      <c r="EH216" s="103"/>
      <c r="EI216" s="103"/>
      <c r="EJ216" s="103"/>
      <c r="EK216" s="103"/>
      <c r="EL216" s="103"/>
      <c r="EM216" s="103"/>
      <c r="EN216" s="103"/>
      <c r="EO216" s="103"/>
      <c r="EP216" s="103"/>
      <c r="EQ216" s="103"/>
      <c r="ER216" s="103"/>
      <c r="ES216" s="103"/>
      <c r="ET216" s="103"/>
      <c r="EU216" s="103"/>
      <c r="EV216" s="103"/>
      <c r="EW216" s="103"/>
      <c r="EX216" s="103"/>
      <c r="EY216" s="103"/>
      <c r="EZ216" s="103"/>
      <c r="FA216" s="103"/>
      <c r="FB216" s="103"/>
      <c r="FC216" s="103"/>
      <c r="FD216" s="103"/>
      <c r="FE216" s="103"/>
      <c r="FF216" s="103"/>
      <c r="FG216" s="103"/>
      <c r="FH216" s="103"/>
      <c r="FI216" s="103"/>
      <c r="FJ216" s="103"/>
      <c r="FK216" s="103"/>
      <c r="FL216" s="103"/>
      <c r="FM216" s="103"/>
      <c r="FN216" s="103"/>
      <c r="FO216" s="103"/>
      <c r="FP216" s="103"/>
      <c r="FQ216" s="103"/>
      <c r="FR216" s="103"/>
      <c r="FS216" s="103"/>
      <c r="FT216" s="103"/>
      <c r="FU216" s="103"/>
      <c r="FV216" s="103"/>
      <c r="FW216" s="103"/>
      <c r="FX216" s="103"/>
      <c r="FY216" s="103"/>
      <c r="FZ216" s="103"/>
      <c r="GA216" s="103"/>
      <c r="GB216" s="103"/>
      <c r="GC216" s="103"/>
      <c r="GD216" s="103"/>
      <c r="GE216" s="103"/>
      <c r="GF216" s="103"/>
      <c r="GG216" s="103"/>
      <c r="GH216" s="103"/>
      <c r="GI216" s="103"/>
      <c r="GJ216" s="103"/>
      <c r="GK216" s="103"/>
      <c r="GL216" s="103"/>
      <c r="GM216" s="103"/>
      <c r="GN216" s="103"/>
      <c r="GO216" s="103"/>
      <c r="GP216" s="103"/>
      <c r="GQ216" s="103"/>
      <c r="GR216" s="103"/>
      <c r="GS216" s="103"/>
      <c r="GT216" s="103"/>
      <c r="GU216" s="103"/>
      <c r="GV216" s="103"/>
      <c r="GW216" s="103"/>
      <c r="GX216" s="103"/>
      <c r="GY216" s="103"/>
      <c r="GZ216" s="103"/>
      <c r="HA216" s="103"/>
      <c r="HB216" s="103"/>
      <c r="HC216" s="103"/>
      <c r="HD216" s="103"/>
      <c r="HE216" s="103"/>
      <c r="HF216" s="103"/>
      <c r="HG216" s="103"/>
      <c r="HH216" s="103"/>
      <c r="HI216" s="103"/>
      <c r="HJ216" s="103"/>
      <c r="HK216" s="103"/>
      <c r="HL216" s="103"/>
      <c r="HM216" s="103"/>
      <c r="HN216" s="103"/>
      <c r="HO216" s="103"/>
      <c r="HP216" s="103"/>
      <c r="HQ216" s="103"/>
      <c r="HR216" s="103"/>
      <c r="HS216" s="103"/>
      <c r="HT216" s="103"/>
      <c r="HU216" s="103"/>
      <c r="HV216" s="103"/>
      <c r="HW216" s="103"/>
      <c r="HX216" s="103"/>
      <c r="HY216" s="103"/>
      <c r="HZ216" s="103"/>
      <c r="IA216" s="103"/>
      <c r="IB216" s="103"/>
      <c r="IC216" s="103"/>
      <c r="ID216" s="103"/>
      <c r="IE216" s="103"/>
      <c r="IF216" s="103"/>
      <c r="IG216" s="103"/>
      <c r="IH216" s="103"/>
      <c r="II216" s="103"/>
      <c r="IJ216" s="103"/>
      <c r="IK216" s="103"/>
      <c r="IL216" s="103"/>
      <c r="IM216" s="103"/>
      <c r="IN216" s="103"/>
      <c r="IO216" s="103"/>
      <c r="IP216" s="103"/>
      <c r="IQ216" s="103"/>
      <c r="IR216" s="103"/>
      <c r="IS216" s="103"/>
      <c r="IT216" s="103"/>
      <c r="IU216" s="103"/>
      <c r="IV216" s="103"/>
      <c r="IW216" s="103"/>
      <c r="IX216" s="103"/>
      <c r="IY216" s="103"/>
      <c r="IZ216" s="103"/>
    </row>
    <row r="217" spans="1:260" s="108" customFormat="1" ht="15" hidden="1" x14ac:dyDescent="0.25">
      <c r="A217" s="8"/>
      <c r="B217" s="8"/>
      <c r="C217" s="4"/>
      <c r="D217" s="9"/>
      <c r="E217" s="9"/>
      <c r="F217" s="9"/>
      <c r="G217" s="9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103"/>
      <c r="U217" s="4"/>
      <c r="V217" s="4"/>
      <c r="W217" s="4"/>
      <c r="X217" s="4"/>
      <c r="Y217" s="4"/>
      <c r="Z217" s="4"/>
      <c r="AA217" s="4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  <c r="FZ217" s="103"/>
      <c r="GA217" s="103"/>
      <c r="GB217" s="103"/>
      <c r="GC217" s="103"/>
      <c r="GD217" s="103"/>
      <c r="GE217" s="103"/>
      <c r="GF217" s="103"/>
      <c r="GG217" s="103"/>
      <c r="GH217" s="103"/>
      <c r="GI217" s="103"/>
      <c r="GJ217" s="103"/>
      <c r="GK217" s="103"/>
      <c r="GL217" s="103"/>
      <c r="GM217" s="103"/>
      <c r="GN217" s="103"/>
      <c r="GO217" s="103"/>
      <c r="GP217" s="103"/>
      <c r="GQ217" s="103"/>
      <c r="GR217" s="103"/>
      <c r="GS217" s="103"/>
      <c r="GT217" s="103"/>
      <c r="GU217" s="103"/>
      <c r="GV217" s="103"/>
      <c r="GW217" s="103"/>
      <c r="GX217" s="103"/>
      <c r="GY217" s="103"/>
      <c r="GZ217" s="103"/>
      <c r="HA217" s="103"/>
      <c r="HB217" s="103"/>
      <c r="HC217" s="103"/>
      <c r="HD217" s="103"/>
      <c r="HE217" s="103"/>
      <c r="HF217" s="103"/>
      <c r="HG217" s="103"/>
      <c r="HH217" s="103"/>
      <c r="HI217" s="103"/>
      <c r="HJ217" s="103"/>
      <c r="HK217" s="103"/>
      <c r="HL217" s="103"/>
      <c r="HM217" s="103"/>
      <c r="HN217" s="103"/>
      <c r="HO217" s="103"/>
      <c r="HP217" s="103"/>
      <c r="HQ217" s="103"/>
      <c r="HR217" s="103"/>
      <c r="HS217" s="103"/>
      <c r="HT217" s="103"/>
      <c r="HU217" s="103"/>
      <c r="HV217" s="103"/>
      <c r="HW217" s="103"/>
      <c r="HX217" s="103"/>
      <c r="HY217" s="103"/>
      <c r="HZ217" s="103"/>
      <c r="IA217" s="103"/>
      <c r="IB217" s="103"/>
      <c r="IC217" s="103"/>
      <c r="ID217" s="103"/>
      <c r="IE217" s="103"/>
      <c r="IF217" s="103"/>
      <c r="IG217" s="103"/>
      <c r="IH217" s="103"/>
      <c r="II217" s="103"/>
      <c r="IJ217" s="103"/>
      <c r="IK217" s="103"/>
      <c r="IL217" s="103"/>
      <c r="IM217" s="103"/>
      <c r="IN217" s="103"/>
      <c r="IO217" s="103"/>
      <c r="IP217" s="103"/>
      <c r="IQ217" s="103"/>
      <c r="IR217" s="103"/>
      <c r="IS217" s="103"/>
      <c r="IT217" s="103"/>
      <c r="IU217" s="103"/>
      <c r="IV217" s="103"/>
      <c r="IW217" s="103"/>
      <c r="IX217" s="103"/>
      <c r="IY217" s="103"/>
      <c r="IZ217" s="103"/>
    </row>
    <row r="218" spans="1:260" s="108" customFormat="1" ht="15" hidden="1" x14ac:dyDescent="0.25">
      <c r="A218" s="8"/>
      <c r="B218" s="8"/>
      <c r="C218" s="4"/>
      <c r="D218" s="9"/>
      <c r="E218" s="9"/>
      <c r="F218" s="9"/>
      <c r="G218" s="9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103"/>
      <c r="U218" s="4"/>
      <c r="V218" s="4"/>
      <c r="W218" s="4"/>
      <c r="X218" s="4"/>
      <c r="Y218" s="4"/>
      <c r="Z218" s="4"/>
      <c r="AA218" s="4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3"/>
      <c r="DE218" s="103"/>
      <c r="DF218" s="103"/>
      <c r="DG218" s="103"/>
      <c r="DH218" s="103"/>
      <c r="DI218" s="103"/>
      <c r="DJ218" s="103"/>
      <c r="DK218" s="103"/>
      <c r="DL218" s="103"/>
      <c r="DM218" s="103"/>
      <c r="DN218" s="103"/>
      <c r="DO218" s="103"/>
      <c r="DP218" s="103"/>
      <c r="DQ218" s="103"/>
      <c r="DR218" s="103"/>
      <c r="DS218" s="103"/>
      <c r="DT218" s="103"/>
      <c r="DU218" s="103"/>
      <c r="DV218" s="103"/>
      <c r="DW218" s="103"/>
      <c r="DX218" s="103"/>
      <c r="DY218" s="103"/>
      <c r="DZ218" s="103"/>
      <c r="EA218" s="103"/>
      <c r="EB218" s="103"/>
      <c r="EC218" s="103"/>
      <c r="ED218" s="103"/>
      <c r="EE218" s="103"/>
      <c r="EF218" s="103"/>
      <c r="EG218" s="103"/>
      <c r="EH218" s="103"/>
      <c r="EI218" s="103"/>
      <c r="EJ218" s="103"/>
      <c r="EK218" s="103"/>
      <c r="EL218" s="103"/>
      <c r="EM218" s="103"/>
      <c r="EN218" s="103"/>
      <c r="EO218" s="103"/>
      <c r="EP218" s="103"/>
      <c r="EQ218" s="103"/>
      <c r="ER218" s="103"/>
      <c r="ES218" s="103"/>
      <c r="ET218" s="103"/>
      <c r="EU218" s="103"/>
      <c r="EV218" s="103"/>
      <c r="EW218" s="103"/>
      <c r="EX218" s="103"/>
      <c r="EY218" s="103"/>
      <c r="EZ218" s="103"/>
      <c r="FA218" s="103"/>
      <c r="FB218" s="103"/>
      <c r="FC218" s="103"/>
      <c r="FD218" s="103"/>
      <c r="FE218" s="103"/>
      <c r="FF218" s="103"/>
      <c r="FG218" s="103"/>
      <c r="FH218" s="103"/>
      <c r="FI218" s="103"/>
      <c r="FJ218" s="103"/>
      <c r="FK218" s="103"/>
      <c r="FL218" s="103"/>
      <c r="FM218" s="103"/>
      <c r="FN218" s="103"/>
      <c r="FO218" s="103"/>
      <c r="FP218" s="103"/>
      <c r="FQ218" s="103"/>
      <c r="FR218" s="103"/>
      <c r="FS218" s="103"/>
      <c r="FT218" s="103"/>
      <c r="FU218" s="103"/>
      <c r="FV218" s="103"/>
      <c r="FW218" s="103"/>
      <c r="FX218" s="103"/>
      <c r="FY218" s="103"/>
      <c r="FZ218" s="103"/>
      <c r="GA218" s="103"/>
      <c r="GB218" s="103"/>
      <c r="GC218" s="103"/>
      <c r="GD218" s="103"/>
      <c r="GE218" s="103"/>
      <c r="GF218" s="103"/>
      <c r="GG218" s="103"/>
      <c r="GH218" s="103"/>
      <c r="GI218" s="103"/>
      <c r="GJ218" s="103"/>
      <c r="GK218" s="103"/>
      <c r="GL218" s="103"/>
      <c r="GM218" s="103"/>
      <c r="GN218" s="103"/>
      <c r="GO218" s="103"/>
      <c r="GP218" s="103"/>
      <c r="GQ218" s="103"/>
      <c r="GR218" s="103"/>
      <c r="GS218" s="103"/>
      <c r="GT218" s="103"/>
      <c r="GU218" s="103"/>
      <c r="GV218" s="103"/>
      <c r="GW218" s="103"/>
      <c r="GX218" s="103"/>
      <c r="GY218" s="103"/>
      <c r="GZ218" s="103"/>
      <c r="HA218" s="103"/>
      <c r="HB218" s="103"/>
      <c r="HC218" s="103"/>
      <c r="HD218" s="103"/>
      <c r="HE218" s="103"/>
      <c r="HF218" s="103"/>
      <c r="HG218" s="103"/>
      <c r="HH218" s="103"/>
      <c r="HI218" s="103"/>
      <c r="HJ218" s="103"/>
      <c r="HK218" s="103"/>
      <c r="HL218" s="103"/>
      <c r="HM218" s="103"/>
      <c r="HN218" s="103"/>
      <c r="HO218" s="103"/>
      <c r="HP218" s="103"/>
      <c r="HQ218" s="103"/>
      <c r="HR218" s="103"/>
      <c r="HS218" s="103"/>
      <c r="HT218" s="103"/>
      <c r="HU218" s="103"/>
      <c r="HV218" s="103"/>
      <c r="HW218" s="103"/>
      <c r="HX218" s="103"/>
      <c r="HY218" s="103"/>
      <c r="HZ218" s="103"/>
      <c r="IA218" s="103"/>
      <c r="IB218" s="103"/>
      <c r="IC218" s="103"/>
      <c r="ID218" s="103"/>
      <c r="IE218" s="103"/>
      <c r="IF218" s="103"/>
      <c r="IG218" s="103"/>
      <c r="IH218" s="103"/>
      <c r="II218" s="103"/>
      <c r="IJ218" s="103"/>
      <c r="IK218" s="103"/>
      <c r="IL218" s="103"/>
      <c r="IM218" s="103"/>
      <c r="IN218" s="103"/>
      <c r="IO218" s="103"/>
      <c r="IP218" s="103"/>
      <c r="IQ218" s="103"/>
      <c r="IR218" s="103"/>
      <c r="IS218" s="103"/>
      <c r="IT218" s="103"/>
      <c r="IU218" s="103"/>
      <c r="IV218" s="103"/>
      <c r="IW218" s="103"/>
      <c r="IX218" s="103"/>
      <c r="IY218" s="103"/>
      <c r="IZ218" s="103"/>
    </row>
    <row r="219" spans="1:260" s="108" customFormat="1" ht="15" hidden="1" x14ac:dyDescent="0.25">
      <c r="A219" s="8"/>
      <c r="B219" s="8"/>
      <c r="C219" s="4"/>
      <c r="D219" s="9"/>
      <c r="E219" s="9"/>
      <c r="F219" s="9"/>
      <c r="G219" s="9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103"/>
      <c r="U219" s="4"/>
      <c r="V219" s="4"/>
      <c r="W219" s="4"/>
      <c r="X219" s="4"/>
      <c r="Y219" s="4"/>
      <c r="Z219" s="4"/>
      <c r="AA219" s="4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3"/>
      <c r="DC219" s="103"/>
      <c r="DD219" s="103"/>
      <c r="DE219" s="103"/>
      <c r="DF219" s="103"/>
      <c r="DG219" s="103"/>
      <c r="DH219" s="103"/>
      <c r="DI219" s="103"/>
      <c r="DJ219" s="103"/>
      <c r="DK219" s="103"/>
      <c r="DL219" s="103"/>
      <c r="DM219" s="103"/>
      <c r="DN219" s="103"/>
      <c r="DO219" s="103"/>
      <c r="DP219" s="103"/>
      <c r="DQ219" s="103"/>
      <c r="DR219" s="103"/>
      <c r="DS219" s="103"/>
      <c r="DT219" s="103"/>
      <c r="DU219" s="103"/>
      <c r="DV219" s="103"/>
      <c r="DW219" s="103"/>
      <c r="DX219" s="103"/>
      <c r="DY219" s="103"/>
      <c r="DZ219" s="103"/>
      <c r="EA219" s="103"/>
      <c r="EB219" s="103"/>
      <c r="EC219" s="103"/>
      <c r="ED219" s="103"/>
      <c r="EE219" s="103"/>
      <c r="EF219" s="103"/>
      <c r="EG219" s="103"/>
      <c r="EH219" s="103"/>
      <c r="EI219" s="103"/>
      <c r="EJ219" s="103"/>
      <c r="EK219" s="103"/>
      <c r="EL219" s="103"/>
      <c r="EM219" s="103"/>
      <c r="EN219" s="103"/>
      <c r="EO219" s="103"/>
      <c r="EP219" s="103"/>
      <c r="EQ219" s="103"/>
      <c r="ER219" s="103"/>
      <c r="ES219" s="103"/>
      <c r="ET219" s="103"/>
      <c r="EU219" s="103"/>
      <c r="EV219" s="103"/>
      <c r="EW219" s="103"/>
      <c r="EX219" s="103"/>
      <c r="EY219" s="103"/>
      <c r="EZ219" s="103"/>
      <c r="FA219" s="103"/>
      <c r="FB219" s="103"/>
      <c r="FC219" s="103"/>
      <c r="FD219" s="103"/>
      <c r="FE219" s="103"/>
      <c r="FF219" s="103"/>
      <c r="FG219" s="103"/>
      <c r="FH219" s="103"/>
      <c r="FI219" s="103"/>
      <c r="FJ219" s="103"/>
      <c r="FK219" s="103"/>
      <c r="FL219" s="103"/>
      <c r="FM219" s="103"/>
      <c r="FN219" s="103"/>
      <c r="FO219" s="103"/>
      <c r="FP219" s="103"/>
      <c r="FQ219" s="103"/>
      <c r="FR219" s="103"/>
      <c r="FS219" s="103"/>
      <c r="FT219" s="103"/>
      <c r="FU219" s="103"/>
      <c r="FV219" s="103"/>
      <c r="FW219" s="103"/>
      <c r="FX219" s="103"/>
      <c r="FY219" s="103"/>
      <c r="FZ219" s="103"/>
      <c r="GA219" s="103"/>
      <c r="GB219" s="103"/>
      <c r="GC219" s="103"/>
      <c r="GD219" s="103"/>
      <c r="GE219" s="103"/>
      <c r="GF219" s="103"/>
      <c r="GG219" s="103"/>
      <c r="GH219" s="103"/>
      <c r="GI219" s="103"/>
      <c r="GJ219" s="103"/>
      <c r="GK219" s="103"/>
      <c r="GL219" s="103"/>
      <c r="GM219" s="103"/>
      <c r="GN219" s="103"/>
      <c r="GO219" s="103"/>
      <c r="GP219" s="103"/>
      <c r="GQ219" s="103"/>
      <c r="GR219" s="103"/>
      <c r="GS219" s="103"/>
      <c r="GT219" s="103"/>
      <c r="GU219" s="103"/>
      <c r="GV219" s="103"/>
      <c r="GW219" s="103"/>
      <c r="GX219" s="103"/>
      <c r="GY219" s="103"/>
      <c r="GZ219" s="103"/>
      <c r="HA219" s="103"/>
      <c r="HB219" s="103"/>
      <c r="HC219" s="103"/>
      <c r="HD219" s="103"/>
      <c r="HE219" s="103"/>
      <c r="HF219" s="103"/>
      <c r="HG219" s="103"/>
      <c r="HH219" s="103"/>
      <c r="HI219" s="103"/>
      <c r="HJ219" s="103"/>
      <c r="HK219" s="103"/>
      <c r="HL219" s="103"/>
      <c r="HM219" s="103"/>
      <c r="HN219" s="103"/>
      <c r="HO219" s="103"/>
      <c r="HP219" s="103"/>
      <c r="HQ219" s="103"/>
      <c r="HR219" s="103"/>
      <c r="HS219" s="103"/>
      <c r="HT219" s="103"/>
      <c r="HU219" s="103"/>
      <c r="HV219" s="103"/>
      <c r="HW219" s="103"/>
      <c r="HX219" s="103"/>
      <c r="HY219" s="103"/>
      <c r="HZ219" s="103"/>
      <c r="IA219" s="103"/>
      <c r="IB219" s="103"/>
      <c r="IC219" s="103"/>
      <c r="ID219" s="103"/>
      <c r="IE219" s="103"/>
      <c r="IF219" s="103"/>
      <c r="IG219" s="103"/>
      <c r="IH219" s="103"/>
      <c r="II219" s="103"/>
      <c r="IJ219" s="103"/>
      <c r="IK219" s="103"/>
      <c r="IL219" s="103"/>
      <c r="IM219" s="103"/>
      <c r="IN219" s="103"/>
      <c r="IO219" s="103"/>
      <c r="IP219" s="103"/>
      <c r="IQ219" s="103"/>
      <c r="IR219" s="103"/>
      <c r="IS219" s="103"/>
      <c r="IT219" s="103"/>
      <c r="IU219" s="103"/>
      <c r="IV219" s="103"/>
      <c r="IW219" s="103"/>
      <c r="IX219" s="103"/>
      <c r="IY219" s="103"/>
      <c r="IZ219" s="103"/>
    </row>
    <row r="220" spans="1:260" s="108" customFormat="1" ht="15" hidden="1" x14ac:dyDescent="0.25">
      <c r="A220" s="8"/>
      <c r="B220" s="8"/>
      <c r="C220" s="4"/>
      <c r="D220" s="9"/>
      <c r="E220" s="9"/>
      <c r="F220" s="9"/>
      <c r="G220" s="9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103"/>
      <c r="U220" s="4"/>
      <c r="V220" s="4"/>
      <c r="W220" s="4"/>
      <c r="X220" s="4"/>
      <c r="Y220" s="4"/>
      <c r="Z220" s="4"/>
      <c r="AA220" s="4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103"/>
      <c r="DI220" s="103"/>
      <c r="DJ220" s="103"/>
      <c r="DK220" s="103"/>
      <c r="DL220" s="103"/>
      <c r="DM220" s="103"/>
      <c r="DN220" s="103"/>
      <c r="DO220" s="103"/>
      <c r="DP220" s="103"/>
      <c r="DQ220" s="103"/>
      <c r="DR220" s="103"/>
      <c r="DS220" s="103"/>
      <c r="DT220" s="103"/>
      <c r="DU220" s="103"/>
      <c r="DV220" s="103"/>
      <c r="DW220" s="103"/>
      <c r="DX220" s="103"/>
      <c r="DY220" s="103"/>
      <c r="DZ220" s="103"/>
      <c r="EA220" s="103"/>
      <c r="EB220" s="103"/>
      <c r="EC220" s="103"/>
      <c r="ED220" s="103"/>
      <c r="EE220" s="103"/>
      <c r="EF220" s="103"/>
      <c r="EG220" s="103"/>
      <c r="EH220" s="103"/>
      <c r="EI220" s="103"/>
      <c r="EJ220" s="103"/>
      <c r="EK220" s="103"/>
      <c r="EL220" s="103"/>
      <c r="EM220" s="103"/>
      <c r="EN220" s="103"/>
      <c r="EO220" s="103"/>
      <c r="EP220" s="103"/>
      <c r="EQ220" s="103"/>
      <c r="ER220" s="103"/>
      <c r="ES220" s="103"/>
      <c r="ET220" s="103"/>
      <c r="EU220" s="103"/>
      <c r="EV220" s="103"/>
      <c r="EW220" s="103"/>
      <c r="EX220" s="103"/>
      <c r="EY220" s="103"/>
      <c r="EZ220" s="103"/>
      <c r="FA220" s="103"/>
      <c r="FB220" s="103"/>
      <c r="FC220" s="103"/>
      <c r="FD220" s="103"/>
      <c r="FE220" s="103"/>
      <c r="FF220" s="103"/>
      <c r="FG220" s="103"/>
      <c r="FH220" s="103"/>
      <c r="FI220" s="103"/>
      <c r="FJ220" s="103"/>
      <c r="FK220" s="103"/>
      <c r="FL220" s="103"/>
      <c r="FM220" s="103"/>
      <c r="FN220" s="103"/>
      <c r="FO220" s="103"/>
      <c r="FP220" s="103"/>
      <c r="FQ220" s="103"/>
      <c r="FR220" s="103"/>
      <c r="FS220" s="103"/>
      <c r="FT220" s="103"/>
      <c r="FU220" s="103"/>
      <c r="FV220" s="103"/>
      <c r="FW220" s="103"/>
      <c r="FX220" s="103"/>
      <c r="FY220" s="103"/>
      <c r="FZ220" s="103"/>
      <c r="GA220" s="103"/>
      <c r="GB220" s="103"/>
      <c r="GC220" s="103"/>
      <c r="GD220" s="103"/>
      <c r="GE220" s="103"/>
      <c r="GF220" s="103"/>
      <c r="GG220" s="103"/>
      <c r="GH220" s="103"/>
      <c r="GI220" s="103"/>
      <c r="GJ220" s="103"/>
      <c r="GK220" s="103"/>
      <c r="GL220" s="103"/>
      <c r="GM220" s="103"/>
      <c r="GN220" s="103"/>
      <c r="GO220" s="103"/>
      <c r="GP220" s="103"/>
      <c r="GQ220" s="103"/>
      <c r="GR220" s="103"/>
      <c r="GS220" s="103"/>
      <c r="GT220" s="103"/>
      <c r="GU220" s="103"/>
      <c r="GV220" s="103"/>
      <c r="GW220" s="103"/>
      <c r="GX220" s="103"/>
      <c r="GY220" s="103"/>
      <c r="GZ220" s="103"/>
      <c r="HA220" s="103"/>
      <c r="HB220" s="103"/>
      <c r="HC220" s="103"/>
      <c r="HD220" s="103"/>
      <c r="HE220" s="103"/>
      <c r="HF220" s="103"/>
      <c r="HG220" s="103"/>
      <c r="HH220" s="103"/>
      <c r="HI220" s="103"/>
      <c r="HJ220" s="103"/>
      <c r="HK220" s="103"/>
      <c r="HL220" s="103"/>
      <c r="HM220" s="103"/>
      <c r="HN220" s="103"/>
      <c r="HO220" s="103"/>
      <c r="HP220" s="103"/>
      <c r="HQ220" s="103"/>
      <c r="HR220" s="103"/>
      <c r="HS220" s="103"/>
      <c r="HT220" s="103"/>
      <c r="HU220" s="103"/>
      <c r="HV220" s="103"/>
      <c r="HW220" s="103"/>
      <c r="HX220" s="103"/>
      <c r="HY220" s="103"/>
      <c r="HZ220" s="103"/>
      <c r="IA220" s="103"/>
      <c r="IB220" s="103"/>
      <c r="IC220" s="103"/>
      <c r="ID220" s="103"/>
      <c r="IE220" s="103"/>
      <c r="IF220" s="103"/>
      <c r="IG220" s="103"/>
      <c r="IH220" s="103"/>
      <c r="II220" s="103"/>
      <c r="IJ220" s="103"/>
      <c r="IK220" s="103"/>
      <c r="IL220" s="103"/>
      <c r="IM220" s="103"/>
      <c r="IN220" s="103"/>
      <c r="IO220" s="103"/>
      <c r="IP220" s="103"/>
      <c r="IQ220" s="103"/>
      <c r="IR220" s="103"/>
      <c r="IS220" s="103"/>
      <c r="IT220" s="103"/>
      <c r="IU220" s="103"/>
      <c r="IV220" s="103"/>
      <c r="IW220" s="103"/>
      <c r="IX220" s="103"/>
      <c r="IY220" s="103"/>
      <c r="IZ220" s="103"/>
    </row>
    <row r="221" spans="1:260" s="108" customFormat="1" ht="15" hidden="1" x14ac:dyDescent="0.25">
      <c r="A221" s="8"/>
      <c r="B221" s="8"/>
      <c r="C221" s="4"/>
      <c r="D221" s="9"/>
      <c r="E221" s="9"/>
      <c r="F221" s="9"/>
      <c r="G221" s="9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103"/>
      <c r="U221" s="4"/>
      <c r="V221" s="4"/>
      <c r="W221" s="4"/>
      <c r="X221" s="4"/>
      <c r="Y221" s="4"/>
      <c r="Z221" s="4"/>
      <c r="AA221" s="4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  <c r="DR221" s="103"/>
      <c r="DS221" s="103"/>
      <c r="DT221" s="103"/>
      <c r="DU221" s="103"/>
      <c r="DV221" s="103"/>
      <c r="DW221" s="103"/>
      <c r="DX221" s="103"/>
      <c r="DY221" s="103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3"/>
      <c r="EM221" s="103"/>
      <c r="EN221" s="103"/>
      <c r="EO221" s="103"/>
      <c r="EP221" s="103"/>
      <c r="EQ221" s="103"/>
      <c r="ER221" s="103"/>
      <c r="ES221" s="103"/>
      <c r="ET221" s="103"/>
      <c r="EU221" s="103"/>
      <c r="EV221" s="103"/>
      <c r="EW221" s="103"/>
      <c r="EX221" s="103"/>
      <c r="EY221" s="103"/>
      <c r="EZ221" s="103"/>
      <c r="FA221" s="103"/>
      <c r="FB221" s="103"/>
      <c r="FC221" s="103"/>
      <c r="FD221" s="103"/>
      <c r="FE221" s="103"/>
      <c r="FF221" s="103"/>
      <c r="FG221" s="103"/>
      <c r="FH221" s="103"/>
      <c r="FI221" s="103"/>
      <c r="FJ221" s="103"/>
      <c r="FK221" s="103"/>
      <c r="FL221" s="103"/>
      <c r="FM221" s="103"/>
      <c r="FN221" s="103"/>
      <c r="FO221" s="103"/>
      <c r="FP221" s="103"/>
      <c r="FQ221" s="103"/>
      <c r="FR221" s="103"/>
      <c r="FS221" s="103"/>
      <c r="FT221" s="103"/>
      <c r="FU221" s="103"/>
      <c r="FV221" s="103"/>
      <c r="FW221" s="103"/>
      <c r="FX221" s="103"/>
      <c r="FY221" s="103"/>
      <c r="FZ221" s="103"/>
      <c r="GA221" s="103"/>
      <c r="GB221" s="103"/>
      <c r="GC221" s="103"/>
      <c r="GD221" s="103"/>
      <c r="GE221" s="103"/>
      <c r="GF221" s="103"/>
      <c r="GG221" s="103"/>
      <c r="GH221" s="103"/>
      <c r="GI221" s="103"/>
      <c r="GJ221" s="103"/>
      <c r="GK221" s="103"/>
      <c r="GL221" s="103"/>
      <c r="GM221" s="103"/>
      <c r="GN221" s="103"/>
      <c r="GO221" s="103"/>
      <c r="GP221" s="103"/>
      <c r="GQ221" s="103"/>
      <c r="GR221" s="103"/>
      <c r="GS221" s="103"/>
      <c r="GT221" s="103"/>
      <c r="GU221" s="103"/>
      <c r="GV221" s="103"/>
      <c r="GW221" s="103"/>
      <c r="GX221" s="103"/>
      <c r="GY221" s="103"/>
      <c r="GZ221" s="103"/>
      <c r="HA221" s="103"/>
      <c r="HB221" s="103"/>
      <c r="HC221" s="103"/>
      <c r="HD221" s="103"/>
      <c r="HE221" s="103"/>
      <c r="HF221" s="103"/>
      <c r="HG221" s="103"/>
      <c r="HH221" s="103"/>
      <c r="HI221" s="103"/>
      <c r="HJ221" s="103"/>
      <c r="HK221" s="103"/>
      <c r="HL221" s="103"/>
      <c r="HM221" s="103"/>
      <c r="HN221" s="103"/>
      <c r="HO221" s="103"/>
      <c r="HP221" s="103"/>
      <c r="HQ221" s="103"/>
      <c r="HR221" s="103"/>
      <c r="HS221" s="103"/>
      <c r="HT221" s="103"/>
      <c r="HU221" s="103"/>
      <c r="HV221" s="103"/>
      <c r="HW221" s="103"/>
      <c r="HX221" s="103"/>
      <c r="HY221" s="103"/>
      <c r="HZ221" s="103"/>
      <c r="IA221" s="103"/>
      <c r="IB221" s="103"/>
      <c r="IC221" s="103"/>
      <c r="ID221" s="103"/>
      <c r="IE221" s="103"/>
      <c r="IF221" s="103"/>
      <c r="IG221" s="103"/>
      <c r="IH221" s="103"/>
      <c r="II221" s="103"/>
      <c r="IJ221" s="103"/>
      <c r="IK221" s="103"/>
      <c r="IL221" s="103"/>
      <c r="IM221" s="103"/>
      <c r="IN221" s="103"/>
      <c r="IO221" s="103"/>
      <c r="IP221" s="103"/>
      <c r="IQ221" s="103"/>
      <c r="IR221" s="103"/>
      <c r="IS221" s="103"/>
      <c r="IT221" s="103"/>
      <c r="IU221" s="103"/>
      <c r="IV221" s="103"/>
      <c r="IW221" s="103"/>
      <c r="IX221" s="103"/>
      <c r="IY221" s="103"/>
      <c r="IZ221" s="103"/>
    </row>
    <row r="222" spans="1:260" s="108" customFormat="1" ht="15" hidden="1" x14ac:dyDescent="0.25">
      <c r="A222" s="8"/>
      <c r="B222" s="8"/>
      <c r="C222" s="4"/>
      <c r="D222" s="9"/>
      <c r="E222" s="9"/>
      <c r="F222" s="9"/>
      <c r="G222" s="9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103"/>
      <c r="U222" s="4"/>
      <c r="V222" s="4"/>
      <c r="W222" s="4"/>
      <c r="X222" s="4"/>
      <c r="Y222" s="4"/>
      <c r="Z222" s="4"/>
      <c r="AA222" s="4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  <c r="DR222" s="103"/>
      <c r="DS222" s="103"/>
      <c r="DT222" s="103"/>
      <c r="DU222" s="103"/>
      <c r="DV222" s="103"/>
      <c r="DW222" s="103"/>
      <c r="DX222" s="103"/>
      <c r="DY222" s="103"/>
      <c r="DZ222" s="103"/>
      <c r="EA222" s="103"/>
      <c r="EB222" s="103"/>
      <c r="EC222" s="103"/>
      <c r="ED222" s="103"/>
      <c r="EE222" s="103"/>
      <c r="EF222" s="103"/>
      <c r="EG222" s="103"/>
      <c r="EH222" s="103"/>
      <c r="EI222" s="103"/>
      <c r="EJ222" s="103"/>
      <c r="EK222" s="103"/>
      <c r="EL222" s="103"/>
      <c r="EM222" s="103"/>
      <c r="EN222" s="103"/>
      <c r="EO222" s="103"/>
      <c r="EP222" s="103"/>
      <c r="EQ222" s="103"/>
      <c r="ER222" s="103"/>
      <c r="ES222" s="103"/>
      <c r="ET222" s="103"/>
      <c r="EU222" s="103"/>
      <c r="EV222" s="103"/>
      <c r="EW222" s="103"/>
      <c r="EX222" s="103"/>
      <c r="EY222" s="103"/>
      <c r="EZ222" s="103"/>
      <c r="FA222" s="103"/>
      <c r="FB222" s="103"/>
      <c r="FC222" s="103"/>
      <c r="FD222" s="103"/>
      <c r="FE222" s="103"/>
      <c r="FF222" s="103"/>
      <c r="FG222" s="103"/>
      <c r="FH222" s="103"/>
      <c r="FI222" s="103"/>
      <c r="FJ222" s="103"/>
      <c r="FK222" s="103"/>
      <c r="FL222" s="103"/>
      <c r="FM222" s="103"/>
      <c r="FN222" s="103"/>
      <c r="FO222" s="103"/>
      <c r="FP222" s="103"/>
      <c r="FQ222" s="103"/>
      <c r="FR222" s="103"/>
      <c r="FS222" s="103"/>
      <c r="FT222" s="103"/>
      <c r="FU222" s="103"/>
      <c r="FV222" s="103"/>
      <c r="FW222" s="103"/>
      <c r="FX222" s="103"/>
      <c r="FY222" s="103"/>
      <c r="FZ222" s="103"/>
      <c r="GA222" s="103"/>
      <c r="GB222" s="103"/>
      <c r="GC222" s="103"/>
      <c r="GD222" s="103"/>
      <c r="GE222" s="103"/>
      <c r="GF222" s="103"/>
      <c r="GG222" s="103"/>
      <c r="GH222" s="103"/>
      <c r="GI222" s="103"/>
      <c r="GJ222" s="103"/>
      <c r="GK222" s="103"/>
      <c r="GL222" s="103"/>
      <c r="GM222" s="103"/>
      <c r="GN222" s="103"/>
      <c r="GO222" s="103"/>
      <c r="GP222" s="103"/>
      <c r="GQ222" s="103"/>
      <c r="GR222" s="103"/>
      <c r="GS222" s="103"/>
      <c r="GT222" s="103"/>
      <c r="GU222" s="103"/>
      <c r="GV222" s="103"/>
      <c r="GW222" s="103"/>
      <c r="GX222" s="103"/>
      <c r="GY222" s="103"/>
      <c r="GZ222" s="103"/>
      <c r="HA222" s="103"/>
      <c r="HB222" s="103"/>
      <c r="HC222" s="103"/>
      <c r="HD222" s="103"/>
      <c r="HE222" s="103"/>
      <c r="HF222" s="103"/>
      <c r="HG222" s="103"/>
      <c r="HH222" s="103"/>
      <c r="HI222" s="103"/>
      <c r="HJ222" s="103"/>
      <c r="HK222" s="103"/>
      <c r="HL222" s="103"/>
      <c r="HM222" s="103"/>
      <c r="HN222" s="103"/>
      <c r="HO222" s="103"/>
      <c r="HP222" s="103"/>
      <c r="HQ222" s="103"/>
      <c r="HR222" s="103"/>
      <c r="HS222" s="103"/>
      <c r="HT222" s="103"/>
      <c r="HU222" s="103"/>
      <c r="HV222" s="103"/>
      <c r="HW222" s="103"/>
      <c r="HX222" s="103"/>
      <c r="HY222" s="103"/>
      <c r="HZ222" s="103"/>
      <c r="IA222" s="103"/>
      <c r="IB222" s="103"/>
      <c r="IC222" s="103"/>
      <c r="ID222" s="103"/>
      <c r="IE222" s="103"/>
      <c r="IF222" s="103"/>
      <c r="IG222" s="103"/>
      <c r="IH222" s="103"/>
      <c r="II222" s="103"/>
      <c r="IJ222" s="103"/>
      <c r="IK222" s="103"/>
      <c r="IL222" s="103"/>
      <c r="IM222" s="103"/>
      <c r="IN222" s="103"/>
      <c r="IO222" s="103"/>
      <c r="IP222" s="103"/>
      <c r="IQ222" s="103"/>
      <c r="IR222" s="103"/>
      <c r="IS222" s="103"/>
      <c r="IT222" s="103"/>
      <c r="IU222" s="103"/>
      <c r="IV222" s="103"/>
      <c r="IW222" s="103"/>
      <c r="IX222" s="103"/>
      <c r="IY222" s="103"/>
      <c r="IZ222" s="103"/>
    </row>
    <row r="223" spans="1:260" s="108" customFormat="1" ht="15" hidden="1" x14ac:dyDescent="0.25">
      <c r="A223" s="8"/>
      <c r="B223" s="8"/>
      <c r="C223" s="4"/>
      <c r="D223" s="9"/>
      <c r="E223" s="9"/>
      <c r="F223" s="9"/>
      <c r="G223" s="9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103"/>
      <c r="U223" s="4"/>
      <c r="V223" s="4"/>
      <c r="W223" s="4"/>
      <c r="X223" s="4"/>
      <c r="Y223" s="4"/>
      <c r="Z223" s="4"/>
      <c r="AA223" s="4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03"/>
      <c r="DD223" s="103"/>
      <c r="DE223" s="103"/>
      <c r="DF223" s="103"/>
      <c r="DG223" s="103"/>
      <c r="DH223" s="103"/>
      <c r="DI223" s="103"/>
      <c r="DJ223" s="103"/>
      <c r="DK223" s="103"/>
      <c r="DL223" s="103"/>
      <c r="DM223" s="103"/>
      <c r="DN223" s="103"/>
      <c r="DO223" s="103"/>
      <c r="DP223" s="103"/>
      <c r="DQ223" s="103"/>
      <c r="DR223" s="103"/>
      <c r="DS223" s="103"/>
      <c r="DT223" s="103"/>
      <c r="DU223" s="103"/>
      <c r="DV223" s="103"/>
      <c r="DW223" s="103"/>
      <c r="DX223" s="103"/>
      <c r="DY223" s="103"/>
      <c r="DZ223" s="103"/>
      <c r="EA223" s="103"/>
      <c r="EB223" s="103"/>
      <c r="EC223" s="103"/>
      <c r="ED223" s="103"/>
      <c r="EE223" s="103"/>
      <c r="EF223" s="103"/>
      <c r="EG223" s="103"/>
      <c r="EH223" s="103"/>
      <c r="EI223" s="103"/>
      <c r="EJ223" s="103"/>
      <c r="EK223" s="103"/>
      <c r="EL223" s="103"/>
      <c r="EM223" s="103"/>
      <c r="EN223" s="103"/>
      <c r="EO223" s="103"/>
      <c r="EP223" s="103"/>
      <c r="EQ223" s="103"/>
      <c r="ER223" s="103"/>
      <c r="ES223" s="103"/>
      <c r="ET223" s="103"/>
      <c r="EU223" s="103"/>
      <c r="EV223" s="103"/>
      <c r="EW223" s="103"/>
      <c r="EX223" s="103"/>
      <c r="EY223" s="103"/>
      <c r="EZ223" s="103"/>
      <c r="FA223" s="103"/>
      <c r="FB223" s="103"/>
      <c r="FC223" s="103"/>
      <c r="FD223" s="103"/>
      <c r="FE223" s="103"/>
      <c r="FF223" s="103"/>
      <c r="FG223" s="103"/>
      <c r="FH223" s="103"/>
      <c r="FI223" s="103"/>
      <c r="FJ223" s="103"/>
      <c r="FK223" s="103"/>
      <c r="FL223" s="103"/>
      <c r="FM223" s="103"/>
      <c r="FN223" s="103"/>
      <c r="FO223" s="103"/>
      <c r="FP223" s="103"/>
      <c r="FQ223" s="103"/>
      <c r="FR223" s="103"/>
      <c r="FS223" s="103"/>
      <c r="FT223" s="103"/>
      <c r="FU223" s="103"/>
      <c r="FV223" s="103"/>
      <c r="FW223" s="103"/>
      <c r="FX223" s="103"/>
      <c r="FY223" s="103"/>
      <c r="FZ223" s="103"/>
      <c r="GA223" s="103"/>
      <c r="GB223" s="103"/>
      <c r="GC223" s="103"/>
      <c r="GD223" s="103"/>
      <c r="GE223" s="103"/>
      <c r="GF223" s="103"/>
      <c r="GG223" s="103"/>
      <c r="GH223" s="103"/>
      <c r="GI223" s="103"/>
      <c r="GJ223" s="103"/>
      <c r="GK223" s="103"/>
      <c r="GL223" s="103"/>
      <c r="GM223" s="103"/>
      <c r="GN223" s="103"/>
      <c r="GO223" s="103"/>
      <c r="GP223" s="103"/>
      <c r="GQ223" s="103"/>
      <c r="GR223" s="103"/>
      <c r="GS223" s="103"/>
      <c r="GT223" s="103"/>
      <c r="GU223" s="103"/>
      <c r="GV223" s="103"/>
      <c r="GW223" s="103"/>
      <c r="GX223" s="103"/>
      <c r="GY223" s="103"/>
      <c r="GZ223" s="103"/>
      <c r="HA223" s="103"/>
      <c r="HB223" s="103"/>
      <c r="HC223" s="103"/>
      <c r="HD223" s="103"/>
      <c r="HE223" s="103"/>
      <c r="HF223" s="103"/>
      <c r="HG223" s="103"/>
      <c r="HH223" s="103"/>
      <c r="HI223" s="103"/>
      <c r="HJ223" s="103"/>
      <c r="HK223" s="103"/>
      <c r="HL223" s="103"/>
      <c r="HM223" s="103"/>
      <c r="HN223" s="103"/>
      <c r="HO223" s="103"/>
      <c r="HP223" s="103"/>
      <c r="HQ223" s="103"/>
      <c r="HR223" s="103"/>
      <c r="HS223" s="103"/>
      <c r="HT223" s="103"/>
      <c r="HU223" s="103"/>
      <c r="HV223" s="103"/>
      <c r="HW223" s="103"/>
      <c r="HX223" s="103"/>
      <c r="HY223" s="103"/>
      <c r="HZ223" s="103"/>
      <c r="IA223" s="103"/>
      <c r="IB223" s="103"/>
      <c r="IC223" s="103"/>
      <c r="ID223" s="103"/>
      <c r="IE223" s="103"/>
      <c r="IF223" s="103"/>
      <c r="IG223" s="103"/>
      <c r="IH223" s="103"/>
      <c r="II223" s="103"/>
      <c r="IJ223" s="103"/>
      <c r="IK223" s="103"/>
      <c r="IL223" s="103"/>
      <c r="IM223" s="103"/>
      <c r="IN223" s="103"/>
      <c r="IO223" s="103"/>
      <c r="IP223" s="103"/>
      <c r="IQ223" s="103"/>
      <c r="IR223" s="103"/>
      <c r="IS223" s="103"/>
      <c r="IT223" s="103"/>
      <c r="IU223" s="103"/>
      <c r="IV223" s="103"/>
      <c r="IW223" s="103"/>
      <c r="IX223" s="103"/>
      <c r="IY223" s="103"/>
      <c r="IZ223" s="103"/>
    </row>
    <row r="224" spans="1:260" s="108" customFormat="1" ht="15" hidden="1" x14ac:dyDescent="0.25">
      <c r="A224" s="8"/>
      <c r="B224" s="8"/>
      <c r="C224" s="4"/>
      <c r="D224" s="9"/>
      <c r="E224" s="9"/>
      <c r="F224" s="9"/>
      <c r="G224" s="9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103"/>
      <c r="U224" s="4"/>
      <c r="V224" s="4"/>
      <c r="W224" s="4"/>
      <c r="X224" s="4"/>
      <c r="Y224" s="4"/>
      <c r="Z224" s="4"/>
      <c r="AA224" s="4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  <c r="DR224" s="103"/>
      <c r="DS224" s="103"/>
      <c r="DT224" s="103"/>
      <c r="DU224" s="103"/>
      <c r="DV224" s="103"/>
      <c r="DW224" s="103"/>
      <c r="DX224" s="103"/>
      <c r="DY224" s="103"/>
      <c r="DZ224" s="103"/>
      <c r="EA224" s="103"/>
      <c r="EB224" s="103"/>
      <c r="EC224" s="103"/>
      <c r="ED224" s="103"/>
      <c r="EE224" s="103"/>
      <c r="EF224" s="103"/>
      <c r="EG224" s="103"/>
      <c r="EH224" s="103"/>
      <c r="EI224" s="103"/>
      <c r="EJ224" s="103"/>
      <c r="EK224" s="103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3"/>
      <c r="EV224" s="103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3"/>
      <c r="FH224" s="103"/>
      <c r="FI224" s="103"/>
      <c r="FJ224" s="103"/>
      <c r="FK224" s="103"/>
      <c r="FL224" s="103"/>
      <c r="FM224" s="103"/>
      <c r="FN224" s="103"/>
      <c r="FO224" s="103"/>
      <c r="FP224" s="103"/>
      <c r="FQ224" s="103"/>
      <c r="FR224" s="103"/>
      <c r="FS224" s="103"/>
      <c r="FT224" s="103"/>
      <c r="FU224" s="103"/>
      <c r="FV224" s="103"/>
      <c r="FW224" s="103"/>
      <c r="FX224" s="103"/>
      <c r="FY224" s="103"/>
      <c r="FZ224" s="103"/>
      <c r="GA224" s="103"/>
      <c r="GB224" s="103"/>
      <c r="GC224" s="103"/>
      <c r="GD224" s="103"/>
      <c r="GE224" s="103"/>
      <c r="GF224" s="103"/>
      <c r="GG224" s="103"/>
      <c r="GH224" s="103"/>
      <c r="GI224" s="103"/>
      <c r="GJ224" s="103"/>
      <c r="GK224" s="103"/>
      <c r="GL224" s="103"/>
      <c r="GM224" s="103"/>
      <c r="GN224" s="103"/>
      <c r="GO224" s="103"/>
      <c r="GP224" s="103"/>
      <c r="GQ224" s="103"/>
      <c r="GR224" s="103"/>
      <c r="GS224" s="103"/>
      <c r="GT224" s="103"/>
      <c r="GU224" s="103"/>
      <c r="GV224" s="103"/>
      <c r="GW224" s="103"/>
      <c r="GX224" s="103"/>
      <c r="GY224" s="103"/>
      <c r="GZ224" s="103"/>
      <c r="HA224" s="103"/>
      <c r="HB224" s="103"/>
      <c r="HC224" s="103"/>
      <c r="HD224" s="103"/>
      <c r="HE224" s="103"/>
      <c r="HF224" s="103"/>
      <c r="HG224" s="103"/>
      <c r="HH224" s="103"/>
      <c r="HI224" s="103"/>
      <c r="HJ224" s="103"/>
      <c r="HK224" s="103"/>
      <c r="HL224" s="103"/>
      <c r="HM224" s="103"/>
      <c r="HN224" s="103"/>
      <c r="HO224" s="103"/>
      <c r="HP224" s="103"/>
      <c r="HQ224" s="103"/>
      <c r="HR224" s="103"/>
      <c r="HS224" s="103"/>
      <c r="HT224" s="103"/>
      <c r="HU224" s="103"/>
      <c r="HV224" s="103"/>
      <c r="HW224" s="103"/>
      <c r="HX224" s="103"/>
      <c r="HY224" s="103"/>
      <c r="HZ224" s="103"/>
      <c r="IA224" s="103"/>
      <c r="IB224" s="103"/>
      <c r="IC224" s="103"/>
      <c r="ID224" s="103"/>
      <c r="IE224" s="103"/>
      <c r="IF224" s="103"/>
      <c r="IG224" s="103"/>
      <c r="IH224" s="103"/>
      <c r="II224" s="103"/>
      <c r="IJ224" s="103"/>
      <c r="IK224" s="103"/>
      <c r="IL224" s="103"/>
      <c r="IM224" s="103"/>
      <c r="IN224" s="103"/>
      <c r="IO224" s="103"/>
      <c r="IP224" s="103"/>
      <c r="IQ224" s="103"/>
      <c r="IR224" s="103"/>
      <c r="IS224" s="103"/>
      <c r="IT224" s="103"/>
      <c r="IU224" s="103"/>
      <c r="IV224" s="103"/>
      <c r="IW224" s="103"/>
      <c r="IX224" s="103"/>
      <c r="IY224" s="103"/>
      <c r="IZ224" s="103"/>
    </row>
    <row r="225" spans="1:260" s="108" customFormat="1" ht="15" hidden="1" x14ac:dyDescent="0.25">
      <c r="A225" s="8"/>
      <c r="B225" s="8"/>
      <c r="C225" s="4"/>
      <c r="D225" s="9"/>
      <c r="E225" s="9"/>
      <c r="F225" s="9"/>
      <c r="G225" s="9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103"/>
      <c r="U225" s="4"/>
      <c r="V225" s="4"/>
      <c r="W225" s="4"/>
      <c r="X225" s="4"/>
      <c r="Y225" s="4"/>
      <c r="Z225" s="4"/>
      <c r="AA225" s="4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/>
      <c r="DC225" s="103"/>
      <c r="DD225" s="103"/>
      <c r="DE225" s="103"/>
      <c r="DF225" s="103"/>
      <c r="DG225" s="103"/>
      <c r="DH225" s="103"/>
      <c r="DI225" s="103"/>
      <c r="DJ225" s="103"/>
      <c r="DK225" s="103"/>
      <c r="DL225" s="103"/>
      <c r="DM225" s="103"/>
      <c r="DN225" s="103"/>
      <c r="DO225" s="103"/>
      <c r="DP225" s="103"/>
      <c r="DQ225" s="103"/>
      <c r="DR225" s="103"/>
      <c r="DS225" s="103"/>
      <c r="DT225" s="103"/>
      <c r="DU225" s="103"/>
      <c r="DV225" s="103"/>
      <c r="DW225" s="103"/>
      <c r="DX225" s="103"/>
      <c r="DY225" s="103"/>
      <c r="DZ225" s="103"/>
      <c r="EA225" s="103"/>
      <c r="EB225" s="103"/>
      <c r="EC225" s="103"/>
      <c r="ED225" s="103"/>
      <c r="EE225" s="103"/>
      <c r="EF225" s="103"/>
      <c r="EG225" s="103"/>
      <c r="EH225" s="103"/>
      <c r="EI225" s="103"/>
      <c r="EJ225" s="103"/>
      <c r="EK225" s="103"/>
      <c r="EL225" s="103"/>
      <c r="EM225" s="103"/>
      <c r="EN225" s="103"/>
      <c r="EO225" s="103"/>
      <c r="EP225" s="103"/>
      <c r="EQ225" s="103"/>
      <c r="ER225" s="103"/>
      <c r="ES225" s="103"/>
      <c r="ET225" s="103"/>
      <c r="EU225" s="103"/>
      <c r="EV225" s="103"/>
      <c r="EW225" s="103"/>
      <c r="EX225" s="103"/>
      <c r="EY225" s="103"/>
      <c r="EZ225" s="103"/>
      <c r="FA225" s="103"/>
      <c r="FB225" s="103"/>
      <c r="FC225" s="103"/>
      <c r="FD225" s="103"/>
      <c r="FE225" s="103"/>
      <c r="FF225" s="103"/>
      <c r="FG225" s="103"/>
      <c r="FH225" s="103"/>
      <c r="FI225" s="103"/>
      <c r="FJ225" s="103"/>
      <c r="FK225" s="103"/>
      <c r="FL225" s="103"/>
      <c r="FM225" s="103"/>
      <c r="FN225" s="103"/>
      <c r="FO225" s="103"/>
      <c r="FP225" s="103"/>
      <c r="FQ225" s="103"/>
      <c r="FR225" s="103"/>
      <c r="FS225" s="103"/>
      <c r="FT225" s="103"/>
      <c r="FU225" s="103"/>
      <c r="FV225" s="103"/>
      <c r="FW225" s="103"/>
      <c r="FX225" s="103"/>
      <c r="FY225" s="103"/>
      <c r="FZ225" s="103"/>
      <c r="GA225" s="103"/>
      <c r="GB225" s="103"/>
      <c r="GC225" s="103"/>
      <c r="GD225" s="103"/>
      <c r="GE225" s="103"/>
      <c r="GF225" s="103"/>
      <c r="GG225" s="103"/>
      <c r="GH225" s="103"/>
      <c r="GI225" s="103"/>
      <c r="GJ225" s="103"/>
      <c r="GK225" s="103"/>
      <c r="GL225" s="103"/>
      <c r="GM225" s="103"/>
      <c r="GN225" s="103"/>
      <c r="GO225" s="103"/>
      <c r="GP225" s="103"/>
      <c r="GQ225" s="103"/>
      <c r="GR225" s="103"/>
      <c r="GS225" s="103"/>
      <c r="GT225" s="103"/>
      <c r="GU225" s="103"/>
      <c r="GV225" s="103"/>
      <c r="GW225" s="103"/>
      <c r="GX225" s="103"/>
      <c r="GY225" s="103"/>
      <c r="GZ225" s="103"/>
      <c r="HA225" s="103"/>
      <c r="HB225" s="103"/>
      <c r="HC225" s="103"/>
      <c r="HD225" s="103"/>
      <c r="HE225" s="103"/>
      <c r="HF225" s="103"/>
      <c r="HG225" s="103"/>
      <c r="HH225" s="103"/>
      <c r="HI225" s="103"/>
      <c r="HJ225" s="103"/>
      <c r="HK225" s="103"/>
      <c r="HL225" s="103"/>
      <c r="HM225" s="103"/>
      <c r="HN225" s="103"/>
      <c r="HO225" s="103"/>
      <c r="HP225" s="103"/>
      <c r="HQ225" s="103"/>
      <c r="HR225" s="103"/>
      <c r="HS225" s="103"/>
      <c r="HT225" s="103"/>
      <c r="HU225" s="103"/>
      <c r="HV225" s="103"/>
      <c r="HW225" s="103"/>
      <c r="HX225" s="103"/>
      <c r="HY225" s="103"/>
      <c r="HZ225" s="103"/>
      <c r="IA225" s="103"/>
      <c r="IB225" s="103"/>
      <c r="IC225" s="103"/>
      <c r="ID225" s="103"/>
      <c r="IE225" s="103"/>
      <c r="IF225" s="103"/>
      <c r="IG225" s="103"/>
      <c r="IH225" s="103"/>
      <c r="II225" s="103"/>
      <c r="IJ225" s="103"/>
      <c r="IK225" s="103"/>
      <c r="IL225" s="103"/>
      <c r="IM225" s="103"/>
      <c r="IN225" s="103"/>
      <c r="IO225" s="103"/>
      <c r="IP225" s="103"/>
      <c r="IQ225" s="103"/>
      <c r="IR225" s="103"/>
      <c r="IS225" s="103"/>
      <c r="IT225" s="103"/>
      <c r="IU225" s="103"/>
      <c r="IV225" s="103"/>
      <c r="IW225" s="103"/>
      <c r="IX225" s="103"/>
      <c r="IY225" s="103"/>
      <c r="IZ225" s="103"/>
    </row>
    <row r="226" spans="1:260" s="108" customFormat="1" ht="15" hidden="1" x14ac:dyDescent="0.25">
      <c r="A226" s="8"/>
      <c r="B226" s="8"/>
      <c r="C226" s="4"/>
      <c r="D226" s="9"/>
      <c r="E226" s="9"/>
      <c r="F226" s="9"/>
      <c r="G226" s="9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103"/>
      <c r="U226" s="4"/>
      <c r="V226" s="4"/>
      <c r="W226" s="4"/>
      <c r="X226" s="4"/>
      <c r="Y226" s="4"/>
      <c r="Z226" s="4"/>
      <c r="AA226" s="4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3"/>
      <c r="DE226" s="103"/>
      <c r="DF226" s="103"/>
      <c r="DG226" s="103"/>
      <c r="DH226" s="103"/>
      <c r="DI226" s="103"/>
      <c r="DJ226" s="103"/>
      <c r="DK226" s="103"/>
      <c r="DL226" s="103"/>
      <c r="DM226" s="103"/>
      <c r="DN226" s="103"/>
      <c r="DO226" s="103"/>
      <c r="DP226" s="103"/>
      <c r="DQ226" s="103"/>
      <c r="DR226" s="103"/>
      <c r="DS226" s="103"/>
      <c r="DT226" s="103"/>
      <c r="DU226" s="103"/>
      <c r="DV226" s="103"/>
      <c r="DW226" s="103"/>
      <c r="DX226" s="103"/>
      <c r="DY226" s="103"/>
      <c r="DZ226" s="103"/>
      <c r="EA226" s="103"/>
      <c r="EB226" s="103"/>
      <c r="EC226" s="103"/>
      <c r="ED226" s="103"/>
      <c r="EE226" s="103"/>
      <c r="EF226" s="103"/>
      <c r="EG226" s="103"/>
      <c r="EH226" s="103"/>
      <c r="EI226" s="103"/>
      <c r="EJ226" s="103"/>
      <c r="EK226" s="103"/>
      <c r="EL226" s="103"/>
      <c r="EM226" s="103"/>
      <c r="EN226" s="103"/>
      <c r="EO226" s="103"/>
      <c r="EP226" s="103"/>
      <c r="EQ226" s="103"/>
      <c r="ER226" s="103"/>
      <c r="ES226" s="103"/>
      <c r="ET226" s="103"/>
      <c r="EU226" s="103"/>
      <c r="EV226" s="103"/>
      <c r="EW226" s="103"/>
      <c r="EX226" s="103"/>
      <c r="EY226" s="103"/>
      <c r="EZ226" s="103"/>
      <c r="FA226" s="103"/>
      <c r="FB226" s="103"/>
      <c r="FC226" s="103"/>
      <c r="FD226" s="103"/>
      <c r="FE226" s="103"/>
      <c r="FF226" s="103"/>
      <c r="FG226" s="103"/>
      <c r="FH226" s="103"/>
      <c r="FI226" s="103"/>
      <c r="FJ226" s="103"/>
      <c r="FK226" s="103"/>
      <c r="FL226" s="103"/>
      <c r="FM226" s="103"/>
      <c r="FN226" s="103"/>
      <c r="FO226" s="103"/>
      <c r="FP226" s="103"/>
      <c r="FQ226" s="103"/>
      <c r="FR226" s="103"/>
      <c r="FS226" s="103"/>
      <c r="FT226" s="103"/>
      <c r="FU226" s="103"/>
      <c r="FV226" s="103"/>
      <c r="FW226" s="103"/>
      <c r="FX226" s="103"/>
      <c r="FY226" s="103"/>
      <c r="FZ226" s="103"/>
      <c r="GA226" s="103"/>
      <c r="GB226" s="103"/>
      <c r="GC226" s="103"/>
      <c r="GD226" s="103"/>
      <c r="GE226" s="103"/>
      <c r="GF226" s="103"/>
      <c r="GG226" s="103"/>
      <c r="GH226" s="103"/>
      <c r="GI226" s="103"/>
      <c r="GJ226" s="103"/>
      <c r="GK226" s="103"/>
      <c r="GL226" s="103"/>
      <c r="GM226" s="103"/>
      <c r="GN226" s="103"/>
      <c r="GO226" s="103"/>
      <c r="GP226" s="103"/>
      <c r="GQ226" s="103"/>
      <c r="GR226" s="103"/>
      <c r="GS226" s="103"/>
      <c r="GT226" s="103"/>
      <c r="GU226" s="103"/>
      <c r="GV226" s="103"/>
      <c r="GW226" s="103"/>
      <c r="GX226" s="103"/>
      <c r="GY226" s="103"/>
      <c r="GZ226" s="103"/>
      <c r="HA226" s="103"/>
      <c r="HB226" s="103"/>
      <c r="HC226" s="103"/>
      <c r="HD226" s="103"/>
      <c r="HE226" s="103"/>
      <c r="HF226" s="103"/>
      <c r="HG226" s="103"/>
      <c r="HH226" s="103"/>
      <c r="HI226" s="103"/>
      <c r="HJ226" s="103"/>
      <c r="HK226" s="103"/>
      <c r="HL226" s="103"/>
      <c r="HM226" s="103"/>
      <c r="HN226" s="103"/>
      <c r="HO226" s="103"/>
      <c r="HP226" s="103"/>
      <c r="HQ226" s="103"/>
      <c r="HR226" s="103"/>
      <c r="HS226" s="103"/>
      <c r="HT226" s="103"/>
      <c r="HU226" s="103"/>
      <c r="HV226" s="103"/>
      <c r="HW226" s="103"/>
      <c r="HX226" s="103"/>
      <c r="HY226" s="103"/>
      <c r="HZ226" s="103"/>
      <c r="IA226" s="103"/>
      <c r="IB226" s="103"/>
      <c r="IC226" s="103"/>
      <c r="ID226" s="103"/>
      <c r="IE226" s="103"/>
      <c r="IF226" s="103"/>
      <c r="IG226" s="103"/>
      <c r="IH226" s="103"/>
      <c r="II226" s="103"/>
      <c r="IJ226" s="103"/>
      <c r="IK226" s="103"/>
      <c r="IL226" s="103"/>
      <c r="IM226" s="103"/>
      <c r="IN226" s="103"/>
      <c r="IO226" s="103"/>
      <c r="IP226" s="103"/>
      <c r="IQ226" s="103"/>
      <c r="IR226" s="103"/>
      <c r="IS226" s="103"/>
      <c r="IT226" s="103"/>
      <c r="IU226" s="103"/>
      <c r="IV226" s="103"/>
      <c r="IW226" s="103"/>
      <c r="IX226" s="103"/>
      <c r="IY226" s="103"/>
      <c r="IZ226" s="103"/>
    </row>
    <row r="227" spans="1:260" s="108" customFormat="1" ht="15" hidden="1" x14ac:dyDescent="0.25">
      <c r="A227" s="8"/>
      <c r="B227" s="8"/>
      <c r="C227" s="4"/>
      <c r="D227" s="9"/>
      <c r="E227" s="9"/>
      <c r="F227" s="9"/>
      <c r="G227" s="9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103"/>
      <c r="U227" s="4"/>
      <c r="V227" s="4"/>
      <c r="W227" s="4"/>
      <c r="X227" s="4"/>
      <c r="Y227" s="4"/>
      <c r="Z227" s="4"/>
      <c r="AA227" s="4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3"/>
      <c r="DE227" s="103"/>
      <c r="DF227" s="103"/>
      <c r="DG227" s="103"/>
      <c r="DH227" s="103"/>
      <c r="DI227" s="103"/>
      <c r="DJ227" s="103"/>
      <c r="DK227" s="103"/>
      <c r="DL227" s="103"/>
      <c r="DM227" s="103"/>
      <c r="DN227" s="103"/>
      <c r="DO227" s="103"/>
      <c r="DP227" s="103"/>
      <c r="DQ227" s="103"/>
      <c r="DR227" s="103"/>
      <c r="DS227" s="103"/>
      <c r="DT227" s="103"/>
      <c r="DU227" s="103"/>
      <c r="DV227" s="103"/>
      <c r="DW227" s="103"/>
      <c r="DX227" s="103"/>
      <c r="DY227" s="103"/>
      <c r="DZ227" s="103"/>
      <c r="EA227" s="103"/>
      <c r="EB227" s="103"/>
      <c r="EC227" s="103"/>
      <c r="ED227" s="103"/>
      <c r="EE227" s="103"/>
      <c r="EF227" s="103"/>
      <c r="EG227" s="103"/>
      <c r="EH227" s="103"/>
      <c r="EI227" s="103"/>
      <c r="EJ227" s="103"/>
      <c r="EK227" s="103"/>
      <c r="EL227" s="103"/>
      <c r="EM227" s="103"/>
      <c r="EN227" s="103"/>
      <c r="EO227" s="103"/>
      <c r="EP227" s="103"/>
      <c r="EQ227" s="103"/>
      <c r="ER227" s="103"/>
      <c r="ES227" s="103"/>
      <c r="ET227" s="103"/>
      <c r="EU227" s="103"/>
      <c r="EV227" s="103"/>
      <c r="EW227" s="103"/>
      <c r="EX227" s="103"/>
      <c r="EY227" s="103"/>
      <c r="EZ227" s="103"/>
      <c r="FA227" s="103"/>
      <c r="FB227" s="103"/>
      <c r="FC227" s="103"/>
      <c r="FD227" s="103"/>
      <c r="FE227" s="103"/>
      <c r="FF227" s="103"/>
      <c r="FG227" s="103"/>
      <c r="FH227" s="103"/>
      <c r="FI227" s="103"/>
      <c r="FJ227" s="103"/>
      <c r="FK227" s="103"/>
      <c r="FL227" s="103"/>
      <c r="FM227" s="103"/>
      <c r="FN227" s="103"/>
      <c r="FO227" s="103"/>
      <c r="FP227" s="103"/>
      <c r="FQ227" s="103"/>
      <c r="FR227" s="103"/>
      <c r="FS227" s="103"/>
      <c r="FT227" s="103"/>
      <c r="FU227" s="103"/>
      <c r="FV227" s="103"/>
      <c r="FW227" s="103"/>
      <c r="FX227" s="103"/>
      <c r="FY227" s="103"/>
      <c r="FZ227" s="103"/>
      <c r="GA227" s="103"/>
      <c r="GB227" s="103"/>
      <c r="GC227" s="103"/>
      <c r="GD227" s="103"/>
      <c r="GE227" s="103"/>
      <c r="GF227" s="103"/>
      <c r="GG227" s="103"/>
      <c r="GH227" s="103"/>
      <c r="GI227" s="103"/>
      <c r="GJ227" s="103"/>
      <c r="GK227" s="103"/>
      <c r="GL227" s="103"/>
      <c r="GM227" s="103"/>
      <c r="GN227" s="103"/>
      <c r="GO227" s="103"/>
      <c r="GP227" s="103"/>
      <c r="GQ227" s="103"/>
      <c r="GR227" s="103"/>
      <c r="GS227" s="103"/>
      <c r="GT227" s="103"/>
      <c r="GU227" s="103"/>
      <c r="GV227" s="103"/>
      <c r="GW227" s="103"/>
      <c r="GX227" s="103"/>
      <c r="GY227" s="103"/>
      <c r="GZ227" s="103"/>
      <c r="HA227" s="103"/>
      <c r="HB227" s="103"/>
      <c r="HC227" s="103"/>
      <c r="HD227" s="103"/>
      <c r="HE227" s="103"/>
      <c r="HF227" s="103"/>
      <c r="HG227" s="103"/>
      <c r="HH227" s="103"/>
      <c r="HI227" s="103"/>
      <c r="HJ227" s="103"/>
      <c r="HK227" s="103"/>
      <c r="HL227" s="103"/>
      <c r="HM227" s="103"/>
      <c r="HN227" s="103"/>
      <c r="HO227" s="103"/>
      <c r="HP227" s="103"/>
      <c r="HQ227" s="103"/>
      <c r="HR227" s="103"/>
      <c r="HS227" s="103"/>
      <c r="HT227" s="103"/>
      <c r="HU227" s="103"/>
      <c r="HV227" s="103"/>
      <c r="HW227" s="103"/>
      <c r="HX227" s="103"/>
      <c r="HY227" s="103"/>
      <c r="HZ227" s="103"/>
      <c r="IA227" s="103"/>
      <c r="IB227" s="103"/>
      <c r="IC227" s="103"/>
      <c r="ID227" s="103"/>
      <c r="IE227" s="103"/>
      <c r="IF227" s="103"/>
      <c r="IG227" s="103"/>
      <c r="IH227" s="103"/>
      <c r="II227" s="103"/>
      <c r="IJ227" s="103"/>
      <c r="IK227" s="103"/>
      <c r="IL227" s="103"/>
      <c r="IM227" s="103"/>
      <c r="IN227" s="103"/>
      <c r="IO227" s="103"/>
      <c r="IP227" s="103"/>
      <c r="IQ227" s="103"/>
      <c r="IR227" s="103"/>
      <c r="IS227" s="103"/>
      <c r="IT227" s="103"/>
      <c r="IU227" s="103"/>
      <c r="IV227" s="103"/>
      <c r="IW227" s="103"/>
      <c r="IX227" s="103"/>
      <c r="IY227" s="103"/>
      <c r="IZ227" s="103"/>
    </row>
    <row r="228" spans="1:260" s="108" customFormat="1" ht="15" hidden="1" x14ac:dyDescent="0.25">
      <c r="A228" s="8"/>
      <c r="B228" s="8"/>
      <c r="C228" s="4"/>
      <c r="D228" s="9"/>
      <c r="E228" s="9"/>
      <c r="F228" s="9"/>
      <c r="G228" s="9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103"/>
      <c r="U228" s="4"/>
      <c r="V228" s="4"/>
      <c r="W228" s="4"/>
      <c r="X228" s="4"/>
      <c r="Y228" s="4"/>
      <c r="Z228" s="4"/>
      <c r="AA228" s="4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  <c r="DR228" s="103"/>
      <c r="DS228" s="103"/>
      <c r="DT228" s="103"/>
      <c r="DU228" s="103"/>
      <c r="DV228" s="103"/>
      <c r="DW228" s="103"/>
      <c r="DX228" s="103"/>
      <c r="DY228" s="103"/>
      <c r="DZ228" s="103"/>
      <c r="EA228" s="103"/>
      <c r="EB228" s="103"/>
      <c r="EC228" s="103"/>
      <c r="ED228" s="103"/>
      <c r="EE228" s="103"/>
      <c r="EF228" s="103"/>
      <c r="EG228" s="103"/>
      <c r="EH228" s="103"/>
      <c r="EI228" s="103"/>
      <c r="EJ228" s="103"/>
      <c r="EK228" s="103"/>
      <c r="EL228" s="103"/>
      <c r="EM228" s="103"/>
      <c r="EN228" s="103"/>
      <c r="EO228" s="103"/>
      <c r="EP228" s="103"/>
      <c r="EQ228" s="103"/>
      <c r="ER228" s="103"/>
      <c r="ES228" s="103"/>
      <c r="ET228" s="103"/>
      <c r="EU228" s="103"/>
      <c r="EV228" s="103"/>
      <c r="EW228" s="103"/>
      <c r="EX228" s="103"/>
      <c r="EY228" s="103"/>
      <c r="EZ228" s="103"/>
      <c r="FA228" s="103"/>
      <c r="FB228" s="103"/>
      <c r="FC228" s="103"/>
      <c r="FD228" s="103"/>
      <c r="FE228" s="103"/>
      <c r="FF228" s="103"/>
      <c r="FG228" s="103"/>
      <c r="FH228" s="103"/>
      <c r="FI228" s="103"/>
      <c r="FJ228" s="103"/>
      <c r="FK228" s="103"/>
      <c r="FL228" s="103"/>
      <c r="FM228" s="103"/>
      <c r="FN228" s="103"/>
      <c r="FO228" s="103"/>
      <c r="FP228" s="103"/>
      <c r="FQ228" s="103"/>
      <c r="FR228" s="103"/>
      <c r="FS228" s="103"/>
      <c r="FT228" s="103"/>
      <c r="FU228" s="103"/>
      <c r="FV228" s="103"/>
      <c r="FW228" s="103"/>
      <c r="FX228" s="103"/>
      <c r="FY228" s="103"/>
      <c r="FZ228" s="103"/>
      <c r="GA228" s="103"/>
      <c r="GB228" s="103"/>
      <c r="GC228" s="103"/>
      <c r="GD228" s="103"/>
      <c r="GE228" s="103"/>
      <c r="GF228" s="103"/>
      <c r="GG228" s="103"/>
      <c r="GH228" s="103"/>
      <c r="GI228" s="103"/>
      <c r="GJ228" s="103"/>
      <c r="GK228" s="103"/>
      <c r="GL228" s="103"/>
      <c r="GM228" s="103"/>
      <c r="GN228" s="103"/>
      <c r="GO228" s="103"/>
      <c r="GP228" s="103"/>
      <c r="GQ228" s="103"/>
      <c r="GR228" s="103"/>
      <c r="GS228" s="103"/>
      <c r="GT228" s="103"/>
      <c r="GU228" s="103"/>
      <c r="GV228" s="103"/>
      <c r="GW228" s="103"/>
      <c r="GX228" s="103"/>
      <c r="GY228" s="103"/>
      <c r="GZ228" s="103"/>
      <c r="HA228" s="103"/>
      <c r="HB228" s="103"/>
      <c r="HC228" s="103"/>
      <c r="HD228" s="103"/>
      <c r="HE228" s="103"/>
      <c r="HF228" s="103"/>
      <c r="HG228" s="103"/>
      <c r="HH228" s="103"/>
      <c r="HI228" s="103"/>
      <c r="HJ228" s="103"/>
      <c r="HK228" s="103"/>
      <c r="HL228" s="103"/>
      <c r="HM228" s="103"/>
      <c r="HN228" s="103"/>
      <c r="HO228" s="103"/>
      <c r="HP228" s="103"/>
      <c r="HQ228" s="103"/>
      <c r="HR228" s="103"/>
      <c r="HS228" s="103"/>
      <c r="HT228" s="103"/>
      <c r="HU228" s="103"/>
      <c r="HV228" s="103"/>
      <c r="HW228" s="103"/>
      <c r="HX228" s="103"/>
      <c r="HY228" s="103"/>
      <c r="HZ228" s="103"/>
      <c r="IA228" s="103"/>
      <c r="IB228" s="103"/>
      <c r="IC228" s="103"/>
      <c r="ID228" s="103"/>
      <c r="IE228" s="103"/>
      <c r="IF228" s="103"/>
      <c r="IG228" s="103"/>
      <c r="IH228" s="103"/>
      <c r="II228" s="103"/>
      <c r="IJ228" s="103"/>
      <c r="IK228" s="103"/>
      <c r="IL228" s="103"/>
      <c r="IM228" s="103"/>
      <c r="IN228" s="103"/>
      <c r="IO228" s="103"/>
      <c r="IP228" s="103"/>
      <c r="IQ228" s="103"/>
      <c r="IR228" s="103"/>
      <c r="IS228" s="103"/>
      <c r="IT228" s="103"/>
      <c r="IU228" s="103"/>
      <c r="IV228" s="103"/>
      <c r="IW228" s="103"/>
      <c r="IX228" s="103"/>
      <c r="IY228" s="103"/>
      <c r="IZ228" s="103"/>
    </row>
    <row r="229" spans="1:260" s="108" customFormat="1" ht="15" hidden="1" x14ac:dyDescent="0.25">
      <c r="A229" s="8"/>
      <c r="B229" s="8"/>
      <c r="C229" s="4"/>
      <c r="D229" s="9"/>
      <c r="E229" s="9"/>
      <c r="F229" s="9"/>
      <c r="G229" s="9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103"/>
      <c r="U229" s="4"/>
      <c r="V229" s="4"/>
      <c r="W229" s="4"/>
      <c r="X229" s="4"/>
      <c r="Y229" s="4"/>
      <c r="Z229" s="4"/>
      <c r="AA229" s="4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  <c r="DD229" s="103"/>
      <c r="DE229" s="103"/>
      <c r="DF229" s="103"/>
      <c r="DG229" s="103"/>
      <c r="DH229" s="103"/>
      <c r="DI229" s="103"/>
      <c r="DJ229" s="103"/>
      <c r="DK229" s="103"/>
      <c r="DL229" s="103"/>
      <c r="DM229" s="103"/>
      <c r="DN229" s="103"/>
      <c r="DO229" s="103"/>
      <c r="DP229" s="103"/>
      <c r="DQ229" s="103"/>
      <c r="DR229" s="103"/>
      <c r="DS229" s="103"/>
      <c r="DT229" s="103"/>
      <c r="DU229" s="103"/>
      <c r="DV229" s="103"/>
      <c r="DW229" s="103"/>
      <c r="DX229" s="103"/>
      <c r="DY229" s="103"/>
      <c r="DZ229" s="103"/>
      <c r="EA229" s="103"/>
      <c r="EB229" s="103"/>
      <c r="EC229" s="103"/>
      <c r="ED229" s="103"/>
      <c r="EE229" s="103"/>
      <c r="EF229" s="103"/>
      <c r="EG229" s="103"/>
      <c r="EH229" s="103"/>
      <c r="EI229" s="103"/>
      <c r="EJ229" s="103"/>
      <c r="EK229" s="103"/>
      <c r="EL229" s="103"/>
      <c r="EM229" s="103"/>
      <c r="EN229" s="103"/>
      <c r="EO229" s="103"/>
      <c r="EP229" s="103"/>
      <c r="EQ229" s="103"/>
      <c r="ER229" s="103"/>
      <c r="ES229" s="103"/>
      <c r="ET229" s="103"/>
      <c r="EU229" s="103"/>
      <c r="EV229" s="103"/>
      <c r="EW229" s="103"/>
      <c r="EX229" s="103"/>
      <c r="EY229" s="103"/>
      <c r="EZ229" s="103"/>
      <c r="FA229" s="103"/>
      <c r="FB229" s="103"/>
      <c r="FC229" s="103"/>
      <c r="FD229" s="103"/>
      <c r="FE229" s="103"/>
      <c r="FF229" s="103"/>
      <c r="FG229" s="103"/>
      <c r="FH229" s="103"/>
      <c r="FI229" s="103"/>
      <c r="FJ229" s="103"/>
      <c r="FK229" s="103"/>
      <c r="FL229" s="103"/>
      <c r="FM229" s="103"/>
      <c r="FN229" s="103"/>
      <c r="FO229" s="103"/>
      <c r="FP229" s="103"/>
      <c r="FQ229" s="103"/>
      <c r="FR229" s="103"/>
      <c r="FS229" s="103"/>
      <c r="FT229" s="103"/>
      <c r="FU229" s="103"/>
      <c r="FV229" s="103"/>
      <c r="FW229" s="103"/>
      <c r="FX229" s="103"/>
      <c r="FY229" s="103"/>
      <c r="FZ229" s="103"/>
      <c r="GA229" s="103"/>
      <c r="GB229" s="103"/>
      <c r="GC229" s="103"/>
      <c r="GD229" s="103"/>
      <c r="GE229" s="103"/>
      <c r="GF229" s="103"/>
      <c r="GG229" s="103"/>
      <c r="GH229" s="103"/>
      <c r="GI229" s="103"/>
      <c r="GJ229" s="103"/>
      <c r="GK229" s="103"/>
      <c r="GL229" s="103"/>
      <c r="GM229" s="103"/>
      <c r="GN229" s="103"/>
      <c r="GO229" s="103"/>
      <c r="GP229" s="103"/>
      <c r="GQ229" s="103"/>
      <c r="GR229" s="103"/>
      <c r="GS229" s="103"/>
      <c r="GT229" s="103"/>
      <c r="GU229" s="103"/>
      <c r="GV229" s="103"/>
      <c r="GW229" s="103"/>
      <c r="GX229" s="103"/>
      <c r="GY229" s="103"/>
      <c r="GZ229" s="103"/>
      <c r="HA229" s="103"/>
      <c r="HB229" s="103"/>
      <c r="HC229" s="103"/>
      <c r="HD229" s="103"/>
      <c r="HE229" s="103"/>
      <c r="HF229" s="103"/>
      <c r="HG229" s="103"/>
      <c r="HH229" s="103"/>
      <c r="HI229" s="103"/>
      <c r="HJ229" s="103"/>
      <c r="HK229" s="103"/>
      <c r="HL229" s="103"/>
      <c r="HM229" s="103"/>
      <c r="HN229" s="103"/>
      <c r="HO229" s="103"/>
      <c r="HP229" s="103"/>
      <c r="HQ229" s="103"/>
      <c r="HR229" s="103"/>
      <c r="HS229" s="103"/>
      <c r="HT229" s="103"/>
      <c r="HU229" s="103"/>
      <c r="HV229" s="103"/>
      <c r="HW229" s="103"/>
      <c r="HX229" s="103"/>
      <c r="HY229" s="103"/>
      <c r="HZ229" s="103"/>
      <c r="IA229" s="103"/>
      <c r="IB229" s="103"/>
      <c r="IC229" s="103"/>
      <c r="ID229" s="103"/>
      <c r="IE229" s="103"/>
      <c r="IF229" s="103"/>
      <c r="IG229" s="103"/>
      <c r="IH229" s="103"/>
      <c r="II229" s="103"/>
      <c r="IJ229" s="103"/>
      <c r="IK229" s="103"/>
      <c r="IL229" s="103"/>
      <c r="IM229" s="103"/>
      <c r="IN229" s="103"/>
      <c r="IO229" s="103"/>
      <c r="IP229" s="103"/>
      <c r="IQ229" s="103"/>
      <c r="IR229" s="103"/>
      <c r="IS229" s="103"/>
      <c r="IT229" s="103"/>
      <c r="IU229" s="103"/>
      <c r="IV229" s="103"/>
      <c r="IW229" s="103"/>
      <c r="IX229" s="103"/>
      <c r="IY229" s="103"/>
      <c r="IZ229" s="103"/>
    </row>
    <row r="230" spans="1:260" s="108" customFormat="1" ht="15" hidden="1" x14ac:dyDescent="0.25">
      <c r="A230" s="8"/>
      <c r="B230" s="8"/>
      <c r="C230" s="4"/>
      <c r="D230" s="9"/>
      <c r="E230" s="9"/>
      <c r="F230" s="9"/>
      <c r="G230" s="9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103"/>
      <c r="U230" s="4"/>
      <c r="V230" s="4"/>
      <c r="W230" s="4"/>
      <c r="X230" s="4"/>
      <c r="Y230" s="4"/>
      <c r="Z230" s="4"/>
      <c r="AA230" s="4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3"/>
      <c r="DC230" s="103"/>
      <c r="DD230" s="103"/>
      <c r="DE230" s="103"/>
      <c r="DF230" s="103"/>
      <c r="DG230" s="103"/>
      <c r="DH230" s="103"/>
      <c r="DI230" s="103"/>
      <c r="DJ230" s="103"/>
      <c r="DK230" s="103"/>
      <c r="DL230" s="103"/>
      <c r="DM230" s="103"/>
      <c r="DN230" s="103"/>
      <c r="DO230" s="103"/>
      <c r="DP230" s="103"/>
      <c r="DQ230" s="103"/>
      <c r="DR230" s="103"/>
      <c r="DS230" s="103"/>
      <c r="DT230" s="103"/>
      <c r="DU230" s="103"/>
      <c r="DV230" s="103"/>
      <c r="DW230" s="103"/>
      <c r="DX230" s="103"/>
      <c r="DY230" s="103"/>
      <c r="DZ230" s="103"/>
      <c r="EA230" s="103"/>
      <c r="EB230" s="103"/>
      <c r="EC230" s="103"/>
      <c r="ED230" s="103"/>
      <c r="EE230" s="103"/>
      <c r="EF230" s="103"/>
      <c r="EG230" s="103"/>
      <c r="EH230" s="103"/>
      <c r="EI230" s="103"/>
      <c r="EJ230" s="103"/>
      <c r="EK230" s="103"/>
      <c r="EL230" s="103"/>
      <c r="EM230" s="103"/>
      <c r="EN230" s="103"/>
      <c r="EO230" s="103"/>
      <c r="EP230" s="103"/>
      <c r="EQ230" s="103"/>
      <c r="ER230" s="103"/>
      <c r="ES230" s="103"/>
      <c r="ET230" s="103"/>
      <c r="EU230" s="103"/>
      <c r="EV230" s="103"/>
      <c r="EW230" s="103"/>
      <c r="EX230" s="103"/>
      <c r="EY230" s="103"/>
      <c r="EZ230" s="103"/>
      <c r="FA230" s="103"/>
      <c r="FB230" s="103"/>
      <c r="FC230" s="103"/>
      <c r="FD230" s="103"/>
      <c r="FE230" s="103"/>
      <c r="FF230" s="103"/>
      <c r="FG230" s="103"/>
      <c r="FH230" s="103"/>
      <c r="FI230" s="103"/>
      <c r="FJ230" s="103"/>
      <c r="FK230" s="103"/>
      <c r="FL230" s="103"/>
      <c r="FM230" s="103"/>
      <c r="FN230" s="103"/>
      <c r="FO230" s="103"/>
      <c r="FP230" s="103"/>
      <c r="FQ230" s="103"/>
      <c r="FR230" s="103"/>
      <c r="FS230" s="103"/>
      <c r="FT230" s="103"/>
      <c r="FU230" s="103"/>
      <c r="FV230" s="103"/>
      <c r="FW230" s="103"/>
      <c r="FX230" s="103"/>
      <c r="FY230" s="103"/>
      <c r="FZ230" s="103"/>
      <c r="GA230" s="103"/>
      <c r="GB230" s="103"/>
      <c r="GC230" s="103"/>
      <c r="GD230" s="103"/>
      <c r="GE230" s="103"/>
      <c r="GF230" s="103"/>
      <c r="GG230" s="103"/>
      <c r="GH230" s="103"/>
      <c r="GI230" s="103"/>
      <c r="GJ230" s="103"/>
      <c r="GK230" s="103"/>
      <c r="GL230" s="103"/>
      <c r="GM230" s="103"/>
      <c r="GN230" s="103"/>
      <c r="GO230" s="103"/>
      <c r="GP230" s="103"/>
      <c r="GQ230" s="103"/>
      <c r="GR230" s="103"/>
      <c r="GS230" s="103"/>
      <c r="GT230" s="103"/>
      <c r="GU230" s="103"/>
      <c r="GV230" s="103"/>
      <c r="GW230" s="103"/>
      <c r="GX230" s="103"/>
      <c r="GY230" s="103"/>
      <c r="GZ230" s="103"/>
      <c r="HA230" s="103"/>
      <c r="HB230" s="103"/>
      <c r="HC230" s="103"/>
      <c r="HD230" s="103"/>
      <c r="HE230" s="103"/>
      <c r="HF230" s="103"/>
      <c r="HG230" s="103"/>
      <c r="HH230" s="103"/>
      <c r="HI230" s="103"/>
      <c r="HJ230" s="103"/>
      <c r="HK230" s="103"/>
      <c r="HL230" s="103"/>
      <c r="HM230" s="103"/>
      <c r="HN230" s="103"/>
      <c r="HO230" s="103"/>
      <c r="HP230" s="103"/>
      <c r="HQ230" s="103"/>
      <c r="HR230" s="103"/>
      <c r="HS230" s="103"/>
      <c r="HT230" s="103"/>
      <c r="HU230" s="103"/>
      <c r="HV230" s="103"/>
      <c r="HW230" s="103"/>
      <c r="HX230" s="103"/>
      <c r="HY230" s="103"/>
      <c r="HZ230" s="103"/>
      <c r="IA230" s="103"/>
      <c r="IB230" s="103"/>
      <c r="IC230" s="103"/>
      <c r="ID230" s="103"/>
      <c r="IE230" s="103"/>
      <c r="IF230" s="103"/>
      <c r="IG230" s="103"/>
      <c r="IH230" s="103"/>
      <c r="II230" s="103"/>
      <c r="IJ230" s="103"/>
      <c r="IK230" s="103"/>
      <c r="IL230" s="103"/>
      <c r="IM230" s="103"/>
      <c r="IN230" s="103"/>
      <c r="IO230" s="103"/>
      <c r="IP230" s="103"/>
      <c r="IQ230" s="103"/>
      <c r="IR230" s="103"/>
      <c r="IS230" s="103"/>
      <c r="IT230" s="103"/>
      <c r="IU230" s="103"/>
      <c r="IV230" s="103"/>
      <c r="IW230" s="103"/>
      <c r="IX230" s="103"/>
      <c r="IY230" s="103"/>
      <c r="IZ230" s="103"/>
    </row>
    <row r="231" spans="1:260" s="108" customFormat="1" ht="15" hidden="1" x14ac:dyDescent="0.25">
      <c r="A231" s="8"/>
      <c r="B231" s="8"/>
      <c r="C231" s="4"/>
      <c r="D231" s="9"/>
      <c r="E231" s="9"/>
      <c r="F231" s="9"/>
      <c r="G231" s="9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103"/>
      <c r="U231" s="4"/>
      <c r="V231" s="4"/>
      <c r="W231" s="4"/>
      <c r="X231" s="4"/>
      <c r="Y231" s="4"/>
      <c r="Z231" s="4"/>
      <c r="AA231" s="4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103"/>
      <c r="CI231" s="103"/>
      <c r="CJ231" s="103"/>
      <c r="CK231" s="103"/>
      <c r="CL231" s="103"/>
      <c r="CM231" s="103"/>
      <c r="CN231" s="103"/>
      <c r="CO231" s="103"/>
      <c r="CP231" s="103"/>
      <c r="CQ231" s="103"/>
      <c r="CR231" s="103"/>
      <c r="CS231" s="103"/>
      <c r="CT231" s="103"/>
      <c r="CU231" s="103"/>
      <c r="CV231" s="103"/>
      <c r="CW231" s="103"/>
      <c r="CX231" s="103"/>
      <c r="CY231" s="103"/>
      <c r="CZ231" s="103"/>
      <c r="DA231" s="103"/>
      <c r="DB231" s="103"/>
      <c r="DC231" s="103"/>
      <c r="DD231" s="103"/>
      <c r="DE231" s="103"/>
      <c r="DF231" s="103"/>
      <c r="DG231" s="103"/>
      <c r="DH231" s="103"/>
      <c r="DI231" s="103"/>
      <c r="DJ231" s="103"/>
      <c r="DK231" s="103"/>
      <c r="DL231" s="103"/>
      <c r="DM231" s="103"/>
      <c r="DN231" s="103"/>
      <c r="DO231" s="103"/>
      <c r="DP231" s="103"/>
      <c r="DQ231" s="103"/>
      <c r="DR231" s="103"/>
      <c r="DS231" s="103"/>
      <c r="DT231" s="103"/>
      <c r="DU231" s="103"/>
      <c r="DV231" s="103"/>
      <c r="DW231" s="103"/>
      <c r="DX231" s="103"/>
      <c r="DY231" s="103"/>
      <c r="DZ231" s="103"/>
      <c r="EA231" s="103"/>
      <c r="EB231" s="103"/>
      <c r="EC231" s="103"/>
      <c r="ED231" s="103"/>
      <c r="EE231" s="103"/>
      <c r="EF231" s="103"/>
      <c r="EG231" s="103"/>
      <c r="EH231" s="103"/>
      <c r="EI231" s="103"/>
      <c r="EJ231" s="103"/>
      <c r="EK231" s="103"/>
      <c r="EL231" s="103"/>
      <c r="EM231" s="103"/>
      <c r="EN231" s="103"/>
      <c r="EO231" s="103"/>
      <c r="EP231" s="103"/>
      <c r="EQ231" s="103"/>
      <c r="ER231" s="103"/>
      <c r="ES231" s="103"/>
      <c r="ET231" s="103"/>
      <c r="EU231" s="103"/>
      <c r="EV231" s="103"/>
      <c r="EW231" s="103"/>
      <c r="EX231" s="103"/>
      <c r="EY231" s="103"/>
      <c r="EZ231" s="103"/>
      <c r="FA231" s="103"/>
      <c r="FB231" s="103"/>
      <c r="FC231" s="103"/>
      <c r="FD231" s="103"/>
      <c r="FE231" s="103"/>
      <c r="FF231" s="103"/>
      <c r="FG231" s="103"/>
      <c r="FH231" s="103"/>
      <c r="FI231" s="103"/>
      <c r="FJ231" s="103"/>
      <c r="FK231" s="103"/>
      <c r="FL231" s="103"/>
      <c r="FM231" s="103"/>
      <c r="FN231" s="103"/>
      <c r="FO231" s="103"/>
      <c r="FP231" s="103"/>
      <c r="FQ231" s="103"/>
      <c r="FR231" s="103"/>
      <c r="FS231" s="103"/>
      <c r="FT231" s="103"/>
      <c r="FU231" s="103"/>
      <c r="FV231" s="103"/>
      <c r="FW231" s="103"/>
      <c r="FX231" s="103"/>
      <c r="FY231" s="103"/>
      <c r="FZ231" s="103"/>
      <c r="GA231" s="103"/>
      <c r="GB231" s="103"/>
      <c r="GC231" s="103"/>
      <c r="GD231" s="103"/>
      <c r="GE231" s="103"/>
      <c r="GF231" s="103"/>
      <c r="GG231" s="103"/>
      <c r="GH231" s="103"/>
      <c r="GI231" s="103"/>
      <c r="GJ231" s="103"/>
      <c r="GK231" s="103"/>
      <c r="GL231" s="103"/>
      <c r="GM231" s="103"/>
      <c r="GN231" s="103"/>
      <c r="GO231" s="103"/>
      <c r="GP231" s="103"/>
      <c r="GQ231" s="103"/>
      <c r="GR231" s="103"/>
      <c r="GS231" s="103"/>
      <c r="GT231" s="103"/>
      <c r="GU231" s="103"/>
      <c r="GV231" s="103"/>
      <c r="GW231" s="103"/>
      <c r="GX231" s="103"/>
      <c r="GY231" s="103"/>
      <c r="GZ231" s="103"/>
      <c r="HA231" s="103"/>
      <c r="HB231" s="103"/>
      <c r="HC231" s="103"/>
      <c r="HD231" s="103"/>
      <c r="HE231" s="103"/>
      <c r="HF231" s="103"/>
      <c r="HG231" s="103"/>
      <c r="HH231" s="103"/>
      <c r="HI231" s="103"/>
      <c r="HJ231" s="103"/>
      <c r="HK231" s="103"/>
      <c r="HL231" s="103"/>
      <c r="HM231" s="103"/>
      <c r="HN231" s="103"/>
      <c r="HO231" s="103"/>
      <c r="HP231" s="103"/>
      <c r="HQ231" s="103"/>
      <c r="HR231" s="103"/>
      <c r="HS231" s="103"/>
      <c r="HT231" s="103"/>
      <c r="HU231" s="103"/>
      <c r="HV231" s="103"/>
      <c r="HW231" s="103"/>
      <c r="HX231" s="103"/>
      <c r="HY231" s="103"/>
      <c r="HZ231" s="103"/>
      <c r="IA231" s="103"/>
      <c r="IB231" s="103"/>
      <c r="IC231" s="103"/>
      <c r="ID231" s="103"/>
      <c r="IE231" s="103"/>
      <c r="IF231" s="103"/>
      <c r="IG231" s="103"/>
      <c r="IH231" s="103"/>
      <c r="II231" s="103"/>
      <c r="IJ231" s="103"/>
      <c r="IK231" s="103"/>
      <c r="IL231" s="103"/>
      <c r="IM231" s="103"/>
      <c r="IN231" s="103"/>
      <c r="IO231" s="103"/>
      <c r="IP231" s="103"/>
      <c r="IQ231" s="103"/>
      <c r="IR231" s="103"/>
      <c r="IS231" s="103"/>
      <c r="IT231" s="103"/>
      <c r="IU231" s="103"/>
      <c r="IV231" s="103"/>
      <c r="IW231" s="103"/>
      <c r="IX231" s="103"/>
      <c r="IY231" s="103"/>
      <c r="IZ231" s="103"/>
    </row>
    <row r="232" spans="1:260" s="108" customFormat="1" ht="15" hidden="1" x14ac:dyDescent="0.25">
      <c r="A232" s="8"/>
      <c r="B232" s="8"/>
      <c r="C232" s="4"/>
      <c r="D232" s="9"/>
      <c r="E232" s="9"/>
      <c r="F232" s="9"/>
      <c r="G232" s="9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103"/>
      <c r="U232" s="4"/>
      <c r="V232" s="4"/>
      <c r="W232" s="4"/>
      <c r="X232" s="4"/>
      <c r="Y232" s="4"/>
      <c r="Z232" s="4"/>
      <c r="AA232" s="4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  <c r="CW232" s="103"/>
      <c r="CX232" s="103"/>
      <c r="CY232" s="103"/>
      <c r="CZ232" s="103"/>
      <c r="DA232" s="103"/>
      <c r="DB232" s="103"/>
      <c r="DC232" s="103"/>
      <c r="DD232" s="103"/>
      <c r="DE232" s="103"/>
      <c r="DF232" s="103"/>
      <c r="DG232" s="103"/>
      <c r="DH232" s="103"/>
      <c r="DI232" s="103"/>
      <c r="DJ232" s="103"/>
      <c r="DK232" s="103"/>
      <c r="DL232" s="103"/>
      <c r="DM232" s="103"/>
      <c r="DN232" s="103"/>
      <c r="DO232" s="103"/>
      <c r="DP232" s="103"/>
      <c r="DQ232" s="103"/>
      <c r="DR232" s="103"/>
      <c r="DS232" s="103"/>
      <c r="DT232" s="103"/>
      <c r="DU232" s="103"/>
      <c r="DV232" s="103"/>
      <c r="DW232" s="103"/>
      <c r="DX232" s="103"/>
      <c r="DY232" s="103"/>
      <c r="DZ232" s="103"/>
      <c r="EA232" s="103"/>
      <c r="EB232" s="103"/>
      <c r="EC232" s="103"/>
      <c r="ED232" s="103"/>
      <c r="EE232" s="103"/>
      <c r="EF232" s="103"/>
      <c r="EG232" s="103"/>
      <c r="EH232" s="103"/>
      <c r="EI232" s="103"/>
      <c r="EJ232" s="103"/>
      <c r="EK232" s="103"/>
      <c r="EL232" s="103"/>
      <c r="EM232" s="103"/>
      <c r="EN232" s="103"/>
      <c r="EO232" s="103"/>
      <c r="EP232" s="103"/>
      <c r="EQ232" s="103"/>
      <c r="ER232" s="103"/>
      <c r="ES232" s="103"/>
      <c r="ET232" s="103"/>
      <c r="EU232" s="103"/>
      <c r="EV232" s="103"/>
      <c r="EW232" s="103"/>
      <c r="EX232" s="103"/>
      <c r="EY232" s="103"/>
      <c r="EZ232" s="103"/>
      <c r="FA232" s="103"/>
      <c r="FB232" s="103"/>
      <c r="FC232" s="103"/>
      <c r="FD232" s="103"/>
      <c r="FE232" s="103"/>
      <c r="FF232" s="103"/>
      <c r="FG232" s="103"/>
      <c r="FH232" s="103"/>
      <c r="FI232" s="103"/>
      <c r="FJ232" s="103"/>
      <c r="FK232" s="103"/>
      <c r="FL232" s="103"/>
      <c r="FM232" s="103"/>
      <c r="FN232" s="103"/>
      <c r="FO232" s="103"/>
      <c r="FP232" s="103"/>
      <c r="FQ232" s="103"/>
      <c r="FR232" s="103"/>
      <c r="FS232" s="103"/>
      <c r="FT232" s="103"/>
      <c r="FU232" s="103"/>
      <c r="FV232" s="103"/>
      <c r="FW232" s="103"/>
      <c r="FX232" s="103"/>
      <c r="FY232" s="103"/>
      <c r="FZ232" s="103"/>
      <c r="GA232" s="103"/>
      <c r="GB232" s="103"/>
      <c r="GC232" s="103"/>
      <c r="GD232" s="103"/>
      <c r="GE232" s="103"/>
      <c r="GF232" s="103"/>
      <c r="GG232" s="103"/>
      <c r="GH232" s="103"/>
      <c r="GI232" s="103"/>
      <c r="GJ232" s="103"/>
      <c r="GK232" s="103"/>
      <c r="GL232" s="103"/>
      <c r="GM232" s="103"/>
      <c r="GN232" s="103"/>
      <c r="GO232" s="103"/>
      <c r="GP232" s="103"/>
      <c r="GQ232" s="103"/>
      <c r="GR232" s="103"/>
      <c r="GS232" s="103"/>
      <c r="GT232" s="103"/>
      <c r="GU232" s="103"/>
      <c r="GV232" s="103"/>
      <c r="GW232" s="103"/>
      <c r="GX232" s="103"/>
      <c r="GY232" s="103"/>
      <c r="GZ232" s="103"/>
      <c r="HA232" s="103"/>
      <c r="HB232" s="103"/>
      <c r="HC232" s="103"/>
      <c r="HD232" s="103"/>
      <c r="HE232" s="103"/>
      <c r="HF232" s="103"/>
      <c r="HG232" s="103"/>
      <c r="HH232" s="103"/>
      <c r="HI232" s="103"/>
      <c r="HJ232" s="103"/>
      <c r="HK232" s="103"/>
      <c r="HL232" s="103"/>
      <c r="HM232" s="103"/>
      <c r="HN232" s="103"/>
      <c r="HO232" s="103"/>
      <c r="HP232" s="103"/>
      <c r="HQ232" s="103"/>
      <c r="HR232" s="103"/>
      <c r="HS232" s="103"/>
      <c r="HT232" s="103"/>
      <c r="HU232" s="103"/>
      <c r="HV232" s="103"/>
      <c r="HW232" s="103"/>
      <c r="HX232" s="103"/>
      <c r="HY232" s="103"/>
      <c r="HZ232" s="103"/>
      <c r="IA232" s="103"/>
      <c r="IB232" s="103"/>
      <c r="IC232" s="103"/>
      <c r="ID232" s="103"/>
      <c r="IE232" s="103"/>
      <c r="IF232" s="103"/>
      <c r="IG232" s="103"/>
      <c r="IH232" s="103"/>
      <c r="II232" s="103"/>
      <c r="IJ232" s="103"/>
      <c r="IK232" s="103"/>
      <c r="IL232" s="103"/>
      <c r="IM232" s="103"/>
      <c r="IN232" s="103"/>
      <c r="IO232" s="103"/>
      <c r="IP232" s="103"/>
      <c r="IQ232" s="103"/>
      <c r="IR232" s="103"/>
      <c r="IS232" s="103"/>
      <c r="IT232" s="103"/>
      <c r="IU232" s="103"/>
      <c r="IV232" s="103"/>
      <c r="IW232" s="103"/>
      <c r="IX232" s="103"/>
      <c r="IY232" s="103"/>
      <c r="IZ232" s="103"/>
    </row>
    <row r="233" spans="1:260" s="108" customFormat="1" ht="15" hidden="1" x14ac:dyDescent="0.25">
      <c r="A233" s="8"/>
      <c r="B233" s="8"/>
      <c r="C233" s="4"/>
      <c r="D233" s="9"/>
      <c r="E233" s="9"/>
      <c r="F233" s="9"/>
      <c r="G233" s="9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103"/>
      <c r="U233" s="4"/>
      <c r="V233" s="4"/>
      <c r="W233" s="4"/>
      <c r="X233" s="4"/>
      <c r="Y233" s="4"/>
      <c r="Z233" s="4"/>
      <c r="AA233" s="4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  <c r="CH233" s="103"/>
      <c r="CI233" s="103"/>
      <c r="CJ233" s="103"/>
      <c r="CK233" s="103"/>
      <c r="CL233" s="103"/>
      <c r="CM233" s="103"/>
      <c r="CN233" s="103"/>
      <c r="CO233" s="103"/>
      <c r="CP233" s="103"/>
      <c r="CQ233" s="103"/>
      <c r="CR233" s="103"/>
      <c r="CS233" s="103"/>
      <c r="CT233" s="103"/>
      <c r="CU233" s="103"/>
      <c r="CV233" s="103"/>
      <c r="CW233" s="103"/>
      <c r="CX233" s="103"/>
      <c r="CY233" s="103"/>
      <c r="CZ233" s="103"/>
      <c r="DA233" s="103"/>
      <c r="DB233" s="103"/>
      <c r="DC233" s="103"/>
      <c r="DD233" s="103"/>
      <c r="DE233" s="103"/>
      <c r="DF233" s="103"/>
      <c r="DG233" s="103"/>
      <c r="DH233" s="103"/>
      <c r="DI233" s="103"/>
      <c r="DJ233" s="103"/>
      <c r="DK233" s="103"/>
      <c r="DL233" s="103"/>
      <c r="DM233" s="103"/>
      <c r="DN233" s="103"/>
      <c r="DO233" s="103"/>
      <c r="DP233" s="103"/>
      <c r="DQ233" s="103"/>
      <c r="DR233" s="103"/>
      <c r="DS233" s="103"/>
      <c r="DT233" s="103"/>
      <c r="DU233" s="103"/>
      <c r="DV233" s="103"/>
      <c r="DW233" s="103"/>
      <c r="DX233" s="103"/>
      <c r="DY233" s="103"/>
      <c r="DZ233" s="103"/>
      <c r="EA233" s="103"/>
      <c r="EB233" s="103"/>
      <c r="EC233" s="103"/>
      <c r="ED233" s="103"/>
      <c r="EE233" s="103"/>
      <c r="EF233" s="103"/>
      <c r="EG233" s="103"/>
      <c r="EH233" s="103"/>
      <c r="EI233" s="103"/>
      <c r="EJ233" s="103"/>
      <c r="EK233" s="103"/>
      <c r="EL233" s="103"/>
      <c r="EM233" s="103"/>
      <c r="EN233" s="103"/>
      <c r="EO233" s="103"/>
      <c r="EP233" s="103"/>
      <c r="EQ233" s="103"/>
      <c r="ER233" s="103"/>
      <c r="ES233" s="103"/>
      <c r="ET233" s="103"/>
      <c r="EU233" s="103"/>
      <c r="EV233" s="103"/>
      <c r="EW233" s="103"/>
      <c r="EX233" s="103"/>
      <c r="EY233" s="103"/>
      <c r="EZ233" s="103"/>
      <c r="FA233" s="103"/>
      <c r="FB233" s="103"/>
      <c r="FC233" s="103"/>
      <c r="FD233" s="103"/>
      <c r="FE233" s="103"/>
      <c r="FF233" s="103"/>
      <c r="FG233" s="103"/>
      <c r="FH233" s="103"/>
      <c r="FI233" s="103"/>
      <c r="FJ233" s="103"/>
      <c r="FK233" s="103"/>
      <c r="FL233" s="103"/>
      <c r="FM233" s="103"/>
      <c r="FN233" s="103"/>
      <c r="FO233" s="103"/>
      <c r="FP233" s="103"/>
      <c r="FQ233" s="103"/>
      <c r="FR233" s="103"/>
      <c r="FS233" s="103"/>
      <c r="FT233" s="103"/>
      <c r="FU233" s="103"/>
      <c r="FV233" s="103"/>
      <c r="FW233" s="103"/>
      <c r="FX233" s="103"/>
      <c r="FY233" s="103"/>
      <c r="FZ233" s="103"/>
      <c r="GA233" s="103"/>
      <c r="GB233" s="103"/>
      <c r="GC233" s="103"/>
      <c r="GD233" s="103"/>
      <c r="GE233" s="103"/>
      <c r="GF233" s="103"/>
      <c r="GG233" s="103"/>
      <c r="GH233" s="103"/>
      <c r="GI233" s="103"/>
      <c r="GJ233" s="103"/>
      <c r="GK233" s="103"/>
      <c r="GL233" s="103"/>
      <c r="GM233" s="103"/>
      <c r="GN233" s="103"/>
      <c r="GO233" s="103"/>
      <c r="GP233" s="103"/>
      <c r="GQ233" s="103"/>
      <c r="GR233" s="103"/>
      <c r="GS233" s="103"/>
      <c r="GT233" s="103"/>
      <c r="GU233" s="103"/>
      <c r="GV233" s="103"/>
      <c r="GW233" s="103"/>
      <c r="GX233" s="103"/>
      <c r="GY233" s="103"/>
      <c r="GZ233" s="103"/>
      <c r="HA233" s="103"/>
      <c r="HB233" s="103"/>
      <c r="HC233" s="103"/>
      <c r="HD233" s="103"/>
      <c r="HE233" s="103"/>
      <c r="HF233" s="103"/>
      <c r="HG233" s="103"/>
      <c r="HH233" s="103"/>
      <c r="HI233" s="103"/>
      <c r="HJ233" s="103"/>
      <c r="HK233" s="103"/>
      <c r="HL233" s="103"/>
      <c r="HM233" s="103"/>
      <c r="HN233" s="103"/>
      <c r="HO233" s="103"/>
      <c r="HP233" s="103"/>
      <c r="HQ233" s="103"/>
      <c r="HR233" s="103"/>
      <c r="HS233" s="103"/>
      <c r="HT233" s="103"/>
      <c r="HU233" s="103"/>
      <c r="HV233" s="103"/>
      <c r="HW233" s="103"/>
      <c r="HX233" s="103"/>
      <c r="HY233" s="103"/>
      <c r="HZ233" s="103"/>
      <c r="IA233" s="103"/>
      <c r="IB233" s="103"/>
      <c r="IC233" s="103"/>
      <c r="ID233" s="103"/>
      <c r="IE233" s="103"/>
      <c r="IF233" s="103"/>
      <c r="IG233" s="103"/>
      <c r="IH233" s="103"/>
      <c r="II233" s="103"/>
      <c r="IJ233" s="103"/>
      <c r="IK233" s="103"/>
      <c r="IL233" s="103"/>
      <c r="IM233" s="103"/>
      <c r="IN233" s="103"/>
      <c r="IO233" s="103"/>
      <c r="IP233" s="103"/>
      <c r="IQ233" s="103"/>
      <c r="IR233" s="103"/>
      <c r="IS233" s="103"/>
      <c r="IT233" s="103"/>
      <c r="IU233" s="103"/>
      <c r="IV233" s="103"/>
      <c r="IW233" s="103"/>
      <c r="IX233" s="103"/>
      <c r="IY233" s="103"/>
      <c r="IZ233" s="103"/>
    </row>
    <row r="234" spans="1:260" s="108" customFormat="1" ht="15" hidden="1" x14ac:dyDescent="0.25">
      <c r="A234" s="8"/>
      <c r="B234" s="8"/>
      <c r="C234" s="4"/>
      <c r="D234" s="9"/>
      <c r="E234" s="9"/>
      <c r="F234" s="9"/>
      <c r="G234" s="9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103"/>
      <c r="U234" s="4"/>
      <c r="V234" s="4"/>
      <c r="W234" s="4"/>
      <c r="X234" s="4"/>
      <c r="Y234" s="4"/>
      <c r="Z234" s="4"/>
      <c r="AA234" s="4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  <c r="DD234" s="103"/>
      <c r="DE234" s="103"/>
      <c r="DF234" s="103"/>
      <c r="DG234" s="103"/>
      <c r="DH234" s="103"/>
      <c r="DI234" s="103"/>
      <c r="DJ234" s="103"/>
      <c r="DK234" s="103"/>
      <c r="DL234" s="103"/>
      <c r="DM234" s="103"/>
      <c r="DN234" s="103"/>
      <c r="DO234" s="103"/>
      <c r="DP234" s="103"/>
      <c r="DQ234" s="103"/>
      <c r="DR234" s="103"/>
      <c r="DS234" s="103"/>
      <c r="DT234" s="103"/>
      <c r="DU234" s="103"/>
      <c r="DV234" s="103"/>
      <c r="DW234" s="103"/>
      <c r="DX234" s="103"/>
      <c r="DY234" s="103"/>
      <c r="DZ234" s="103"/>
      <c r="EA234" s="103"/>
      <c r="EB234" s="103"/>
      <c r="EC234" s="103"/>
      <c r="ED234" s="103"/>
      <c r="EE234" s="103"/>
      <c r="EF234" s="103"/>
      <c r="EG234" s="103"/>
      <c r="EH234" s="103"/>
      <c r="EI234" s="103"/>
      <c r="EJ234" s="103"/>
      <c r="EK234" s="103"/>
      <c r="EL234" s="103"/>
      <c r="EM234" s="103"/>
      <c r="EN234" s="103"/>
      <c r="EO234" s="103"/>
      <c r="EP234" s="103"/>
      <c r="EQ234" s="103"/>
      <c r="ER234" s="103"/>
      <c r="ES234" s="103"/>
      <c r="ET234" s="103"/>
      <c r="EU234" s="103"/>
      <c r="EV234" s="103"/>
      <c r="EW234" s="103"/>
      <c r="EX234" s="103"/>
      <c r="EY234" s="103"/>
      <c r="EZ234" s="103"/>
      <c r="FA234" s="103"/>
      <c r="FB234" s="103"/>
      <c r="FC234" s="103"/>
      <c r="FD234" s="103"/>
      <c r="FE234" s="103"/>
      <c r="FF234" s="103"/>
      <c r="FG234" s="103"/>
      <c r="FH234" s="103"/>
      <c r="FI234" s="103"/>
      <c r="FJ234" s="103"/>
      <c r="FK234" s="103"/>
      <c r="FL234" s="103"/>
      <c r="FM234" s="103"/>
      <c r="FN234" s="103"/>
      <c r="FO234" s="103"/>
      <c r="FP234" s="103"/>
      <c r="FQ234" s="103"/>
      <c r="FR234" s="103"/>
      <c r="FS234" s="103"/>
      <c r="FT234" s="103"/>
      <c r="FU234" s="103"/>
      <c r="FV234" s="103"/>
      <c r="FW234" s="103"/>
      <c r="FX234" s="103"/>
      <c r="FY234" s="103"/>
      <c r="FZ234" s="103"/>
      <c r="GA234" s="103"/>
      <c r="GB234" s="103"/>
      <c r="GC234" s="103"/>
      <c r="GD234" s="103"/>
      <c r="GE234" s="103"/>
      <c r="GF234" s="103"/>
      <c r="GG234" s="103"/>
      <c r="GH234" s="103"/>
      <c r="GI234" s="103"/>
      <c r="GJ234" s="103"/>
      <c r="GK234" s="103"/>
      <c r="GL234" s="103"/>
      <c r="GM234" s="103"/>
      <c r="GN234" s="103"/>
      <c r="GO234" s="103"/>
      <c r="GP234" s="103"/>
      <c r="GQ234" s="103"/>
      <c r="GR234" s="103"/>
      <c r="GS234" s="103"/>
      <c r="GT234" s="103"/>
      <c r="GU234" s="103"/>
      <c r="GV234" s="103"/>
      <c r="GW234" s="103"/>
      <c r="GX234" s="103"/>
      <c r="GY234" s="103"/>
      <c r="GZ234" s="103"/>
      <c r="HA234" s="103"/>
      <c r="HB234" s="103"/>
      <c r="HC234" s="103"/>
      <c r="HD234" s="103"/>
      <c r="HE234" s="103"/>
      <c r="HF234" s="103"/>
      <c r="HG234" s="103"/>
      <c r="HH234" s="103"/>
      <c r="HI234" s="103"/>
      <c r="HJ234" s="103"/>
      <c r="HK234" s="103"/>
      <c r="HL234" s="103"/>
      <c r="HM234" s="103"/>
      <c r="HN234" s="103"/>
      <c r="HO234" s="103"/>
      <c r="HP234" s="103"/>
      <c r="HQ234" s="103"/>
      <c r="HR234" s="103"/>
      <c r="HS234" s="103"/>
      <c r="HT234" s="103"/>
      <c r="HU234" s="103"/>
      <c r="HV234" s="103"/>
      <c r="HW234" s="103"/>
      <c r="HX234" s="103"/>
      <c r="HY234" s="103"/>
      <c r="HZ234" s="103"/>
      <c r="IA234" s="103"/>
      <c r="IB234" s="103"/>
      <c r="IC234" s="103"/>
      <c r="ID234" s="103"/>
      <c r="IE234" s="103"/>
      <c r="IF234" s="103"/>
      <c r="IG234" s="103"/>
      <c r="IH234" s="103"/>
      <c r="II234" s="103"/>
      <c r="IJ234" s="103"/>
      <c r="IK234" s="103"/>
      <c r="IL234" s="103"/>
      <c r="IM234" s="103"/>
      <c r="IN234" s="103"/>
      <c r="IO234" s="103"/>
      <c r="IP234" s="103"/>
      <c r="IQ234" s="103"/>
      <c r="IR234" s="103"/>
      <c r="IS234" s="103"/>
      <c r="IT234" s="103"/>
      <c r="IU234" s="103"/>
      <c r="IV234" s="103"/>
      <c r="IW234" s="103"/>
      <c r="IX234" s="103"/>
      <c r="IY234" s="103"/>
      <c r="IZ234" s="103"/>
    </row>
    <row r="235" spans="1:260" s="108" customFormat="1" ht="15" hidden="1" x14ac:dyDescent="0.25">
      <c r="A235" s="8"/>
      <c r="B235" s="8"/>
      <c r="C235" s="4"/>
      <c r="D235" s="9"/>
      <c r="E235" s="9"/>
      <c r="F235" s="9"/>
      <c r="G235" s="9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103"/>
      <c r="U235" s="4"/>
      <c r="V235" s="4"/>
      <c r="W235" s="4"/>
      <c r="X235" s="4"/>
      <c r="Y235" s="4"/>
      <c r="Z235" s="4"/>
      <c r="AA235" s="4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3"/>
      <c r="DE235" s="103"/>
      <c r="DF235" s="103"/>
      <c r="DG235" s="103"/>
      <c r="DH235" s="103"/>
      <c r="DI235" s="103"/>
      <c r="DJ235" s="103"/>
      <c r="DK235" s="103"/>
      <c r="DL235" s="103"/>
      <c r="DM235" s="103"/>
      <c r="DN235" s="103"/>
      <c r="DO235" s="103"/>
      <c r="DP235" s="103"/>
      <c r="DQ235" s="103"/>
      <c r="DR235" s="103"/>
      <c r="DS235" s="103"/>
      <c r="DT235" s="103"/>
      <c r="DU235" s="103"/>
      <c r="DV235" s="103"/>
      <c r="DW235" s="103"/>
      <c r="DX235" s="103"/>
      <c r="DY235" s="103"/>
      <c r="DZ235" s="103"/>
      <c r="EA235" s="103"/>
      <c r="EB235" s="103"/>
      <c r="EC235" s="103"/>
      <c r="ED235" s="103"/>
      <c r="EE235" s="103"/>
      <c r="EF235" s="103"/>
      <c r="EG235" s="103"/>
      <c r="EH235" s="103"/>
      <c r="EI235" s="103"/>
      <c r="EJ235" s="103"/>
      <c r="EK235" s="103"/>
      <c r="EL235" s="103"/>
      <c r="EM235" s="103"/>
      <c r="EN235" s="103"/>
      <c r="EO235" s="103"/>
      <c r="EP235" s="103"/>
      <c r="EQ235" s="103"/>
      <c r="ER235" s="103"/>
      <c r="ES235" s="103"/>
      <c r="ET235" s="103"/>
      <c r="EU235" s="103"/>
      <c r="EV235" s="103"/>
      <c r="EW235" s="103"/>
      <c r="EX235" s="103"/>
      <c r="EY235" s="103"/>
      <c r="EZ235" s="103"/>
      <c r="FA235" s="103"/>
      <c r="FB235" s="103"/>
      <c r="FC235" s="103"/>
      <c r="FD235" s="103"/>
      <c r="FE235" s="103"/>
      <c r="FF235" s="103"/>
      <c r="FG235" s="103"/>
      <c r="FH235" s="103"/>
      <c r="FI235" s="103"/>
      <c r="FJ235" s="103"/>
      <c r="FK235" s="103"/>
      <c r="FL235" s="103"/>
      <c r="FM235" s="103"/>
      <c r="FN235" s="103"/>
      <c r="FO235" s="103"/>
      <c r="FP235" s="103"/>
      <c r="FQ235" s="103"/>
      <c r="FR235" s="103"/>
      <c r="FS235" s="103"/>
      <c r="FT235" s="103"/>
      <c r="FU235" s="103"/>
      <c r="FV235" s="103"/>
      <c r="FW235" s="103"/>
      <c r="FX235" s="103"/>
      <c r="FY235" s="103"/>
      <c r="FZ235" s="103"/>
      <c r="GA235" s="103"/>
      <c r="GB235" s="103"/>
      <c r="GC235" s="103"/>
      <c r="GD235" s="103"/>
      <c r="GE235" s="103"/>
      <c r="GF235" s="103"/>
      <c r="GG235" s="103"/>
      <c r="GH235" s="103"/>
      <c r="GI235" s="103"/>
      <c r="GJ235" s="103"/>
      <c r="GK235" s="103"/>
      <c r="GL235" s="103"/>
      <c r="GM235" s="103"/>
      <c r="GN235" s="103"/>
      <c r="GO235" s="103"/>
      <c r="GP235" s="103"/>
      <c r="GQ235" s="103"/>
      <c r="GR235" s="103"/>
      <c r="GS235" s="103"/>
      <c r="GT235" s="103"/>
      <c r="GU235" s="103"/>
      <c r="GV235" s="103"/>
      <c r="GW235" s="103"/>
      <c r="GX235" s="103"/>
      <c r="GY235" s="103"/>
      <c r="GZ235" s="103"/>
      <c r="HA235" s="103"/>
      <c r="HB235" s="103"/>
      <c r="HC235" s="103"/>
      <c r="HD235" s="103"/>
      <c r="HE235" s="103"/>
      <c r="HF235" s="103"/>
      <c r="HG235" s="103"/>
      <c r="HH235" s="103"/>
      <c r="HI235" s="103"/>
      <c r="HJ235" s="103"/>
      <c r="HK235" s="103"/>
      <c r="HL235" s="103"/>
      <c r="HM235" s="103"/>
      <c r="HN235" s="103"/>
      <c r="HO235" s="103"/>
      <c r="HP235" s="103"/>
      <c r="HQ235" s="103"/>
      <c r="HR235" s="103"/>
      <c r="HS235" s="103"/>
      <c r="HT235" s="103"/>
      <c r="HU235" s="103"/>
      <c r="HV235" s="103"/>
      <c r="HW235" s="103"/>
      <c r="HX235" s="103"/>
      <c r="HY235" s="103"/>
      <c r="HZ235" s="103"/>
      <c r="IA235" s="103"/>
      <c r="IB235" s="103"/>
      <c r="IC235" s="103"/>
      <c r="ID235" s="103"/>
      <c r="IE235" s="103"/>
      <c r="IF235" s="103"/>
      <c r="IG235" s="103"/>
      <c r="IH235" s="103"/>
      <c r="II235" s="103"/>
      <c r="IJ235" s="103"/>
      <c r="IK235" s="103"/>
      <c r="IL235" s="103"/>
      <c r="IM235" s="103"/>
      <c r="IN235" s="103"/>
      <c r="IO235" s="103"/>
      <c r="IP235" s="103"/>
      <c r="IQ235" s="103"/>
      <c r="IR235" s="103"/>
      <c r="IS235" s="103"/>
      <c r="IT235" s="103"/>
      <c r="IU235" s="103"/>
      <c r="IV235" s="103"/>
      <c r="IW235" s="103"/>
      <c r="IX235" s="103"/>
      <c r="IY235" s="103"/>
      <c r="IZ235" s="103"/>
    </row>
    <row r="236" spans="1:260" s="108" customFormat="1" ht="15" hidden="1" x14ac:dyDescent="0.25">
      <c r="A236" s="8"/>
      <c r="B236" s="8"/>
      <c r="C236" s="4"/>
      <c r="D236" s="9"/>
      <c r="E236" s="9"/>
      <c r="F236" s="9"/>
      <c r="G236" s="9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103"/>
      <c r="U236" s="4"/>
      <c r="V236" s="4"/>
      <c r="W236" s="4"/>
      <c r="X236" s="4"/>
      <c r="Y236" s="4"/>
      <c r="Z236" s="4"/>
      <c r="AA236" s="4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  <c r="DD236" s="103"/>
      <c r="DE236" s="103"/>
      <c r="DF236" s="103"/>
      <c r="DG236" s="103"/>
      <c r="DH236" s="103"/>
      <c r="DI236" s="103"/>
      <c r="DJ236" s="103"/>
      <c r="DK236" s="103"/>
      <c r="DL236" s="103"/>
      <c r="DM236" s="103"/>
      <c r="DN236" s="103"/>
      <c r="DO236" s="103"/>
      <c r="DP236" s="103"/>
      <c r="DQ236" s="103"/>
      <c r="DR236" s="103"/>
      <c r="DS236" s="103"/>
      <c r="DT236" s="103"/>
      <c r="DU236" s="103"/>
      <c r="DV236" s="103"/>
      <c r="DW236" s="103"/>
      <c r="DX236" s="103"/>
      <c r="DY236" s="103"/>
      <c r="DZ236" s="103"/>
      <c r="EA236" s="103"/>
      <c r="EB236" s="103"/>
      <c r="EC236" s="103"/>
      <c r="ED236" s="103"/>
      <c r="EE236" s="103"/>
      <c r="EF236" s="103"/>
      <c r="EG236" s="103"/>
      <c r="EH236" s="103"/>
      <c r="EI236" s="103"/>
      <c r="EJ236" s="103"/>
      <c r="EK236" s="103"/>
      <c r="EL236" s="103"/>
      <c r="EM236" s="103"/>
      <c r="EN236" s="103"/>
      <c r="EO236" s="103"/>
      <c r="EP236" s="103"/>
      <c r="EQ236" s="103"/>
      <c r="ER236" s="103"/>
      <c r="ES236" s="103"/>
      <c r="ET236" s="103"/>
      <c r="EU236" s="103"/>
      <c r="EV236" s="103"/>
      <c r="EW236" s="103"/>
      <c r="EX236" s="103"/>
      <c r="EY236" s="103"/>
      <c r="EZ236" s="103"/>
      <c r="FA236" s="103"/>
      <c r="FB236" s="103"/>
      <c r="FC236" s="103"/>
      <c r="FD236" s="103"/>
      <c r="FE236" s="103"/>
      <c r="FF236" s="103"/>
      <c r="FG236" s="103"/>
      <c r="FH236" s="103"/>
      <c r="FI236" s="103"/>
      <c r="FJ236" s="103"/>
      <c r="FK236" s="103"/>
      <c r="FL236" s="103"/>
      <c r="FM236" s="103"/>
      <c r="FN236" s="103"/>
      <c r="FO236" s="103"/>
      <c r="FP236" s="103"/>
      <c r="FQ236" s="103"/>
      <c r="FR236" s="103"/>
      <c r="FS236" s="103"/>
      <c r="FT236" s="103"/>
      <c r="FU236" s="103"/>
      <c r="FV236" s="103"/>
      <c r="FW236" s="103"/>
      <c r="FX236" s="103"/>
      <c r="FY236" s="103"/>
      <c r="FZ236" s="103"/>
      <c r="GA236" s="103"/>
      <c r="GB236" s="103"/>
      <c r="GC236" s="103"/>
      <c r="GD236" s="103"/>
      <c r="GE236" s="103"/>
      <c r="GF236" s="103"/>
      <c r="GG236" s="103"/>
      <c r="GH236" s="103"/>
      <c r="GI236" s="103"/>
      <c r="GJ236" s="103"/>
      <c r="GK236" s="103"/>
      <c r="GL236" s="103"/>
      <c r="GM236" s="103"/>
      <c r="GN236" s="103"/>
      <c r="GO236" s="103"/>
      <c r="GP236" s="103"/>
      <c r="GQ236" s="103"/>
      <c r="GR236" s="103"/>
      <c r="GS236" s="103"/>
      <c r="GT236" s="103"/>
      <c r="GU236" s="103"/>
      <c r="GV236" s="103"/>
      <c r="GW236" s="103"/>
      <c r="GX236" s="103"/>
      <c r="GY236" s="103"/>
      <c r="GZ236" s="103"/>
      <c r="HA236" s="103"/>
      <c r="HB236" s="103"/>
      <c r="HC236" s="103"/>
      <c r="HD236" s="103"/>
      <c r="HE236" s="103"/>
      <c r="HF236" s="103"/>
      <c r="HG236" s="103"/>
      <c r="HH236" s="103"/>
      <c r="HI236" s="103"/>
      <c r="HJ236" s="103"/>
      <c r="HK236" s="103"/>
      <c r="HL236" s="103"/>
      <c r="HM236" s="103"/>
      <c r="HN236" s="103"/>
      <c r="HO236" s="103"/>
      <c r="HP236" s="103"/>
      <c r="HQ236" s="103"/>
      <c r="HR236" s="103"/>
      <c r="HS236" s="103"/>
      <c r="HT236" s="103"/>
      <c r="HU236" s="103"/>
      <c r="HV236" s="103"/>
      <c r="HW236" s="103"/>
      <c r="HX236" s="103"/>
      <c r="HY236" s="103"/>
      <c r="HZ236" s="103"/>
      <c r="IA236" s="103"/>
      <c r="IB236" s="103"/>
      <c r="IC236" s="103"/>
      <c r="ID236" s="103"/>
      <c r="IE236" s="103"/>
      <c r="IF236" s="103"/>
      <c r="IG236" s="103"/>
      <c r="IH236" s="103"/>
      <c r="II236" s="103"/>
      <c r="IJ236" s="103"/>
      <c r="IK236" s="103"/>
      <c r="IL236" s="103"/>
      <c r="IM236" s="103"/>
      <c r="IN236" s="103"/>
      <c r="IO236" s="103"/>
      <c r="IP236" s="103"/>
      <c r="IQ236" s="103"/>
      <c r="IR236" s="103"/>
      <c r="IS236" s="103"/>
      <c r="IT236" s="103"/>
      <c r="IU236" s="103"/>
      <c r="IV236" s="103"/>
      <c r="IW236" s="103"/>
      <c r="IX236" s="103"/>
      <c r="IY236" s="103"/>
      <c r="IZ236" s="103"/>
    </row>
    <row r="237" spans="1:260" s="108" customFormat="1" ht="15" hidden="1" x14ac:dyDescent="0.25">
      <c r="A237" s="8"/>
      <c r="B237" s="8"/>
      <c r="C237" s="4"/>
      <c r="D237" s="9"/>
      <c r="E237" s="9"/>
      <c r="F237" s="9"/>
      <c r="G237" s="9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103"/>
      <c r="U237" s="4"/>
      <c r="V237" s="4"/>
      <c r="W237" s="4"/>
      <c r="X237" s="4"/>
      <c r="Y237" s="4"/>
      <c r="Z237" s="4"/>
      <c r="AA237" s="4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3"/>
      <c r="CQ237" s="103"/>
      <c r="CR237" s="103"/>
      <c r="CS237" s="103"/>
      <c r="CT237" s="103"/>
      <c r="CU237" s="103"/>
      <c r="CV237" s="103"/>
      <c r="CW237" s="103"/>
      <c r="CX237" s="103"/>
      <c r="CY237" s="103"/>
      <c r="CZ237" s="103"/>
      <c r="DA237" s="103"/>
      <c r="DB237" s="103"/>
      <c r="DC237" s="103"/>
      <c r="DD237" s="103"/>
      <c r="DE237" s="103"/>
      <c r="DF237" s="103"/>
      <c r="DG237" s="103"/>
      <c r="DH237" s="103"/>
      <c r="DI237" s="103"/>
      <c r="DJ237" s="103"/>
      <c r="DK237" s="103"/>
      <c r="DL237" s="103"/>
      <c r="DM237" s="103"/>
      <c r="DN237" s="103"/>
      <c r="DO237" s="103"/>
      <c r="DP237" s="103"/>
      <c r="DQ237" s="103"/>
      <c r="DR237" s="103"/>
      <c r="DS237" s="103"/>
      <c r="DT237" s="103"/>
      <c r="DU237" s="103"/>
      <c r="DV237" s="103"/>
      <c r="DW237" s="103"/>
      <c r="DX237" s="103"/>
      <c r="DY237" s="103"/>
      <c r="DZ237" s="103"/>
      <c r="EA237" s="103"/>
      <c r="EB237" s="103"/>
      <c r="EC237" s="103"/>
      <c r="ED237" s="103"/>
      <c r="EE237" s="103"/>
      <c r="EF237" s="103"/>
      <c r="EG237" s="103"/>
      <c r="EH237" s="103"/>
      <c r="EI237" s="103"/>
      <c r="EJ237" s="103"/>
      <c r="EK237" s="103"/>
      <c r="EL237" s="103"/>
      <c r="EM237" s="103"/>
      <c r="EN237" s="103"/>
      <c r="EO237" s="103"/>
      <c r="EP237" s="103"/>
      <c r="EQ237" s="103"/>
      <c r="ER237" s="103"/>
      <c r="ES237" s="103"/>
      <c r="ET237" s="103"/>
      <c r="EU237" s="103"/>
      <c r="EV237" s="103"/>
      <c r="EW237" s="103"/>
      <c r="EX237" s="103"/>
      <c r="EY237" s="103"/>
      <c r="EZ237" s="103"/>
      <c r="FA237" s="103"/>
      <c r="FB237" s="103"/>
      <c r="FC237" s="103"/>
      <c r="FD237" s="103"/>
      <c r="FE237" s="103"/>
      <c r="FF237" s="103"/>
      <c r="FG237" s="103"/>
      <c r="FH237" s="103"/>
      <c r="FI237" s="103"/>
      <c r="FJ237" s="103"/>
      <c r="FK237" s="103"/>
      <c r="FL237" s="103"/>
      <c r="FM237" s="103"/>
      <c r="FN237" s="103"/>
      <c r="FO237" s="103"/>
      <c r="FP237" s="103"/>
      <c r="FQ237" s="103"/>
      <c r="FR237" s="103"/>
      <c r="FS237" s="103"/>
      <c r="FT237" s="103"/>
      <c r="FU237" s="103"/>
      <c r="FV237" s="103"/>
      <c r="FW237" s="103"/>
      <c r="FX237" s="103"/>
      <c r="FY237" s="103"/>
      <c r="FZ237" s="103"/>
      <c r="GA237" s="103"/>
      <c r="GB237" s="103"/>
      <c r="GC237" s="103"/>
      <c r="GD237" s="103"/>
      <c r="GE237" s="103"/>
      <c r="GF237" s="103"/>
      <c r="GG237" s="103"/>
      <c r="GH237" s="103"/>
      <c r="GI237" s="103"/>
      <c r="GJ237" s="103"/>
      <c r="GK237" s="103"/>
      <c r="GL237" s="103"/>
      <c r="GM237" s="103"/>
      <c r="GN237" s="103"/>
      <c r="GO237" s="103"/>
      <c r="GP237" s="103"/>
      <c r="GQ237" s="103"/>
      <c r="GR237" s="103"/>
      <c r="GS237" s="103"/>
      <c r="GT237" s="103"/>
      <c r="GU237" s="103"/>
      <c r="GV237" s="103"/>
      <c r="GW237" s="103"/>
      <c r="GX237" s="103"/>
      <c r="GY237" s="103"/>
      <c r="GZ237" s="103"/>
      <c r="HA237" s="103"/>
      <c r="HB237" s="103"/>
      <c r="HC237" s="103"/>
      <c r="HD237" s="103"/>
      <c r="HE237" s="103"/>
      <c r="HF237" s="103"/>
      <c r="HG237" s="103"/>
      <c r="HH237" s="103"/>
      <c r="HI237" s="103"/>
      <c r="HJ237" s="103"/>
      <c r="HK237" s="103"/>
      <c r="HL237" s="103"/>
      <c r="HM237" s="103"/>
      <c r="HN237" s="103"/>
      <c r="HO237" s="103"/>
      <c r="HP237" s="103"/>
      <c r="HQ237" s="103"/>
      <c r="HR237" s="103"/>
      <c r="HS237" s="103"/>
      <c r="HT237" s="103"/>
      <c r="HU237" s="103"/>
      <c r="HV237" s="103"/>
      <c r="HW237" s="103"/>
      <c r="HX237" s="103"/>
      <c r="HY237" s="103"/>
      <c r="HZ237" s="103"/>
      <c r="IA237" s="103"/>
      <c r="IB237" s="103"/>
      <c r="IC237" s="103"/>
      <c r="ID237" s="103"/>
      <c r="IE237" s="103"/>
      <c r="IF237" s="103"/>
      <c r="IG237" s="103"/>
      <c r="IH237" s="103"/>
      <c r="II237" s="103"/>
      <c r="IJ237" s="103"/>
      <c r="IK237" s="103"/>
      <c r="IL237" s="103"/>
      <c r="IM237" s="103"/>
      <c r="IN237" s="103"/>
      <c r="IO237" s="103"/>
      <c r="IP237" s="103"/>
      <c r="IQ237" s="103"/>
      <c r="IR237" s="103"/>
      <c r="IS237" s="103"/>
      <c r="IT237" s="103"/>
      <c r="IU237" s="103"/>
      <c r="IV237" s="103"/>
      <c r="IW237" s="103"/>
      <c r="IX237" s="103"/>
      <c r="IY237" s="103"/>
      <c r="IZ237" s="103"/>
    </row>
    <row r="238" spans="1:260" s="108" customFormat="1" ht="15" hidden="1" x14ac:dyDescent="0.25">
      <c r="A238" s="8"/>
      <c r="B238" s="8"/>
      <c r="C238" s="4"/>
      <c r="D238" s="9"/>
      <c r="E238" s="9"/>
      <c r="F238" s="9"/>
      <c r="G238" s="9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103"/>
      <c r="U238" s="4"/>
      <c r="V238" s="4"/>
      <c r="W238" s="4"/>
      <c r="X238" s="4"/>
      <c r="Y238" s="4"/>
      <c r="Z238" s="4"/>
      <c r="AA238" s="4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  <c r="DD238" s="103"/>
      <c r="DE238" s="103"/>
      <c r="DF238" s="103"/>
      <c r="DG238" s="103"/>
      <c r="DH238" s="103"/>
      <c r="DI238" s="103"/>
      <c r="DJ238" s="103"/>
      <c r="DK238" s="103"/>
      <c r="DL238" s="103"/>
      <c r="DM238" s="103"/>
      <c r="DN238" s="103"/>
      <c r="DO238" s="103"/>
      <c r="DP238" s="103"/>
      <c r="DQ238" s="103"/>
      <c r="DR238" s="103"/>
      <c r="DS238" s="103"/>
      <c r="DT238" s="103"/>
      <c r="DU238" s="103"/>
      <c r="DV238" s="103"/>
      <c r="DW238" s="103"/>
      <c r="DX238" s="103"/>
      <c r="DY238" s="103"/>
      <c r="DZ238" s="103"/>
      <c r="EA238" s="103"/>
      <c r="EB238" s="103"/>
      <c r="EC238" s="103"/>
      <c r="ED238" s="103"/>
      <c r="EE238" s="103"/>
      <c r="EF238" s="103"/>
      <c r="EG238" s="103"/>
      <c r="EH238" s="103"/>
      <c r="EI238" s="103"/>
      <c r="EJ238" s="103"/>
      <c r="EK238" s="103"/>
      <c r="EL238" s="103"/>
      <c r="EM238" s="103"/>
      <c r="EN238" s="103"/>
      <c r="EO238" s="103"/>
      <c r="EP238" s="103"/>
      <c r="EQ238" s="103"/>
      <c r="ER238" s="103"/>
      <c r="ES238" s="103"/>
      <c r="ET238" s="103"/>
      <c r="EU238" s="103"/>
      <c r="EV238" s="103"/>
      <c r="EW238" s="103"/>
      <c r="EX238" s="103"/>
      <c r="EY238" s="103"/>
      <c r="EZ238" s="103"/>
      <c r="FA238" s="103"/>
      <c r="FB238" s="103"/>
      <c r="FC238" s="103"/>
      <c r="FD238" s="103"/>
      <c r="FE238" s="103"/>
      <c r="FF238" s="103"/>
      <c r="FG238" s="103"/>
      <c r="FH238" s="103"/>
      <c r="FI238" s="103"/>
      <c r="FJ238" s="103"/>
      <c r="FK238" s="103"/>
      <c r="FL238" s="103"/>
      <c r="FM238" s="103"/>
      <c r="FN238" s="103"/>
      <c r="FO238" s="103"/>
      <c r="FP238" s="103"/>
      <c r="FQ238" s="103"/>
      <c r="FR238" s="103"/>
      <c r="FS238" s="103"/>
      <c r="FT238" s="103"/>
      <c r="FU238" s="103"/>
      <c r="FV238" s="103"/>
      <c r="FW238" s="103"/>
      <c r="FX238" s="103"/>
      <c r="FY238" s="103"/>
      <c r="FZ238" s="103"/>
      <c r="GA238" s="103"/>
      <c r="GB238" s="103"/>
      <c r="GC238" s="103"/>
      <c r="GD238" s="103"/>
      <c r="GE238" s="103"/>
      <c r="GF238" s="103"/>
      <c r="GG238" s="103"/>
      <c r="GH238" s="103"/>
      <c r="GI238" s="103"/>
      <c r="GJ238" s="103"/>
      <c r="GK238" s="103"/>
      <c r="GL238" s="103"/>
      <c r="GM238" s="103"/>
      <c r="GN238" s="103"/>
      <c r="GO238" s="103"/>
      <c r="GP238" s="103"/>
      <c r="GQ238" s="103"/>
      <c r="GR238" s="103"/>
      <c r="GS238" s="103"/>
      <c r="GT238" s="103"/>
      <c r="GU238" s="103"/>
      <c r="GV238" s="103"/>
      <c r="GW238" s="103"/>
      <c r="GX238" s="103"/>
      <c r="GY238" s="103"/>
      <c r="GZ238" s="103"/>
      <c r="HA238" s="103"/>
      <c r="HB238" s="103"/>
      <c r="HC238" s="103"/>
      <c r="HD238" s="103"/>
      <c r="HE238" s="103"/>
      <c r="HF238" s="103"/>
      <c r="HG238" s="103"/>
      <c r="HH238" s="103"/>
      <c r="HI238" s="103"/>
      <c r="HJ238" s="103"/>
      <c r="HK238" s="103"/>
      <c r="HL238" s="103"/>
      <c r="HM238" s="103"/>
      <c r="HN238" s="103"/>
      <c r="HO238" s="103"/>
      <c r="HP238" s="103"/>
      <c r="HQ238" s="103"/>
      <c r="HR238" s="103"/>
      <c r="HS238" s="103"/>
      <c r="HT238" s="103"/>
      <c r="HU238" s="103"/>
      <c r="HV238" s="103"/>
      <c r="HW238" s="103"/>
      <c r="HX238" s="103"/>
      <c r="HY238" s="103"/>
      <c r="HZ238" s="103"/>
      <c r="IA238" s="103"/>
      <c r="IB238" s="103"/>
      <c r="IC238" s="103"/>
      <c r="ID238" s="103"/>
      <c r="IE238" s="103"/>
      <c r="IF238" s="103"/>
      <c r="IG238" s="103"/>
      <c r="IH238" s="103"/>
      <c r="II238" s="103"/>
      <c r="IJ238" s="103"/>
      <c r="IK238" s="103"/>
      <c r="IL238" s="103"/>
      <c r="IM238" s="103"/>
      <c r="IN238" s="103"/>
      <c r="IO238" s="103"/>
      <c r="IP238" s="103"/>
      <c r="IQ238" s="103"/>
      <c r="IR238" s="103"/>
      <c r="IS238" s="103"/>
      <c r="IT238" s="103"/>
      <c r="IU238" s="103"/>
      <c r="IV238" s="103"/>
      <c r="IW238" s="103"/>
      <c r="IX238" s="103"/>
      <c r="IY238" s="103"/>
      <c r="IZ238" s="103"/>
    </row>
    <row r="239" spans="1:260" s="108" customFormat="1" ht="15" hidden="1" x14ac:dyDescent="0.25">
      <c r="A239" s="8"/>
      <c r="B239" s="8"/>
      <c r="C239" s="4"/>
      <c r="D239" s="9"/>
      <c r="E239" s="9"/>
      <c r="F239" s="9"/>
      <c r="G239" s="9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103"/>
      <c r="U239" s="4"/>
      <c r="V239" s="4"/>
      <c r="W239" s="4"/>
      <c r="X239" s="4"/>
      <c r="Y239" s="4"/>
      <c r="Z239" s="4"/>
      <c r="AA239" s="4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  <c r="EU239" s="103"/>
      <c r="EV239" s="103"/>
      <c r="EW239" s="103"/>
      <c r="EX239" s="103"/>
      <c r="EY239" s="103"/>
      <c r="EZ239" s="103"/>
      <c r="FA239" s="103"/>
      <c r="FB239" s="103"/>
      <c r="FC239" s="103"/>
      <c r="FD239" s="103"/>
      <c r="FE239" s="103"/>
      <c r="FF239" s="103"/>
      <c r="FG239" s="103"/>
      <c r="FH239" s="103"/>
      <c r="FI239" s="103"/>
      <c r="FJ239" s="103"/>
      <c r="FK239" s="103"/>
      <c r="FL239" s="103"/>
      <c r="FM239" s="103"/>
      <c r="FN239" s="103"/>
      <c r="FO239" s="103"/>
      <c r="FP239" s="103"/>
      <c r="FQ239" s="103"/>
      <c r="FR239" s="103"/>
      <c r="FS239" s="103"/>
      <c r="FT239" s="103"/>
      <c r="FU239" s="103"/>
      <c r="FV239" s="103"/>
      <c r="FW239" s="103"/>
      <c r="FX239" s="103"/>
      <c r="FY239" s="103"/>
      <c r="FZ239" s="103"/>
      <c r="GA239" s="103"/>
      <c r="GB239" s="103"/>
      <c r="GC239" s="103"/>
      <c r="GD239" s="103"/>
      <c r="GE239" s="103"/>
      <c r="GF239" s="103"/>
      <c r="GG239" s="103"/>
      <c r="GH239" s="103"/>
      <c r="GI239" s="103"/>
      <c r="GJ239" s="103"/>
      <c r="GK239" s="103"/>
      <c r="GL239" s="103"/>
      <c r="GM239" s="103"/>
      <c r="GN239" s="103"/>
      <c r="GO239" s="103"/>
      <c r="GP239" s="103"/>
      <c r="GQ239" s="103"/>
      <c r="GR239" s="103"/>
      <c r="GS239" s="103"/>
      <c r="GT239" s="103"/>
      <c r="GU239" s="103"/>
      <c r="GV239" s="103"/>
      <c r="GW239" s="103"/>
      <c r="GX239" s="103"/>
      <c r="GY239" s="103"/>
      <c r="GZ239" s="103"/>
      <c r="HA239" s="103"/>
      <c r="HB239" s="103"/>
      <c r="HC239" s="103"/>
      <c r="HD239" s="103"/>
      <c r="HE239" s="103"/>
      <c r="HF239" s="103"/>
      <c r="HG239" s="103"/>
      <c r="HH239" s="103"/>
      <c r="HI239" s="103"/>
      <c r="HJ239" s="103"/>
      <c r="HK239" s="103"/>
      <c r="HL239" s="103"/>
      <c r="HM239" s="103"/>
      <c r="HN239" s="103"/>
      <c r="HO239" s="103"/>
      <c r="HP239" s="103"/>
      <c r="HQ239" s="103"/>
      <c r="HR239" s="103"/>
      <c r="HS239" s="103"/>
      <c r="HT239" s="103"/>
      <c r="HU239" s="103"/>
      <c r="HV239" s="103"/>
      <c r="HW239" s="103"/>
      <c r="HX239" s="103"/>
      <c r="HY239" s="103"/>
      <c r="HZ239" s="103"/>
      <c r="IA239" s="103"/>
      <c r="IB239" s="103"/>
      <c r="IC239" s="103"/>
      <c r="ID239" s="103"/>
      <c r="IE239" s="103"/>
      <c r="IF239" s="103"/>
      <c r="IG239" s="103"/>
      <c r="IH239" s="103"/>
      <c r="II239" s="103"/>
      <c r="IJ239" s="103"/>
      <c r="IK239" s="103"/>
      <c r="IL239" s="103"/>
      <c r="IM239" s="103"/>
      <c r="IN239" s="103"/>
      <c r="IO239" s="103"/>
      <c r="IP239" s="103"/>
      <c r="IQ239" s="103"/>
      <c r="IR239" s="103"/>
      <c r="IS239" s="103"/>
      <c r="IT239" s="103"/>
      <c r="IU239" s="103"/>
      <c r="IV239" s="103"/>
      <c r="IW239" s="103"/>
      <c r="IX239" s="103"/>
      <c r="IY239" s="103"/>
      <c r="IZ239" s="103"/>
    </row>
    <row r="240" spans="1:260" s="108" customFormat="1" ht="15" hidden="1" x14ac:dyDescent="0.25">
      <c r="A240" s="8"/>
      <c r="B240" s="8"/>
      <c r="C240" s="4"/>
      <c r="D240" s="9"/>
      <c r="E240" s="9"/>
      <c r="F240" s="9"/>
      <c r="G240" s="9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103"/>
      <c r="U240" s="4"/>
      <c r="V240" s="4"/>
      <c r="W240" s="4"/>
      <c r="X240" s="4"/>
      <c r="Y240" s="4"/>
      <c r="Z240" s="4"/>
      <c r="AA240" s="4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  <c r="CW240" s="103"/>
      <c r="CX240" s="103"/>
      <c r="CY240" s="103"/>
      <c r="CZ240" s="103"/>
      <c r="DA240" s="103"/>
      <c r="DB240" s="103"/>
      <c r="DC240" s="103"/>
      <c r="DD240" s="103"/>
      <c r="DE240" s="103"/>
      <c r="DF240" s="103"/>
      <c r="DG240" s="103"/>
      <c r="DH240" s="103"/>
      <c r="DI240" s="103"/>
      <c r="DJ240" s="103"/>
      <c r="DK240" s="103"/>
      <c r="DL240" s="103"/>
      <c r="DM240" s="103"/>
      <c r="DN240" s="103"/>
      <c r="DO240" s="103"/>
      <c r="DP240" s="103"/>
      <c r="DQ240" s="103"/>
      <c r="DR240" s="103"/>
      <c r="DS240" s="103"/>
      <c r="DT240" s="103"/>
      <c r="DU240" s="103"/>
      <c r="DV240" s="103"/>
      <c r="DW240" s="103"/>
      <c r="DX240" s="103"/>
      <c r="DY240" s="103"/>
      <c r="DZ240" s="103"/>
      <c r="EA240" s="103"/>
      <c r="EB240" s="103"/>
      <c r="EC240" s="103"/>
      <c r="ED240" s="103"/>
      <c r="EE240" s="103"/>
      <c r="EF240" s="103"/>
      <c r="EG240" s="103"/>
      <c r="EH240" s="103"/>
      <c r="EI240" s="103"/>
      <c r="EJ240" s="103"/>
      <c r="EK240" s="103"/>
      <c r="EL240" s="103"/>
      <c r="EM240" s="103"/>
      <c r="EN240" s="103"/>
      <c r="EO240" s="103"/>
      <c r="EP240" s="103"/>
      <c r="EQ240" s="103"/>
      <c r="ER240" s="103"/>
      <c r="ES240" s="103"/>
      <c r="ET240" s="103"/>
      <c r="EU240" s="103"/>
      <c r="EV240" s="103"/>
      <c r="EW240" s="103"/>
      <c r="EX240" s="103"/>
      <c r="EY240" s="103"/>
      <c r="EZ240" s="103"/>
      <c r="FA240" s="103"/>
      <c r="FB240" s="103"/>
      <c r="FC240" s="103"/>
      <c r="FD240" s="103"/>
      <c r="FE240" s="103"/>
      <c r="FF240" s="103"/>
      <c r="FG240" s="103"/>
      <c r="FH240" s="103"/>
      <c r="FI240" s="103"/>
      <c r="FJ240" s="103"/>
      <c r="FK240" s="103"/>
      <c r="FL240" s="103"/>
      <c r="FM240" s="103"/>
      <c r="FN240" s="103"/>
      <c r="FO240" s="103"/>
      <c r="FP240" s="103"/>
      <c r="FQ240" s="103"/>
      <c r="FR240" s="103"/>
      <c r="FS240" s="103"/>
      <c r="FT240" s="103"/>
      <c r="FU240" s="103"/>
      <c r="FV240" s="103"/>
      <c r="FW240" s="103"/>
      <c r="FX240" s="103"/>
      <c r="FY240" s="103"/>
      <c r="FZ240" s="103"/>
      <c r="GA240" s="103"/>
      <c r="GB240" s="103"/>
      <c r="GC240" s="103"/>
      <c r="GD240" s="103"/>
      <c r="GE240" s="103"/>
      <c r="GF240" s="103"/>
      <c r="GG240" s="103"/>
      <c r="GH240" s="103"/>
      <c r="GI240" s="103"/>
      <c r="GJ240" s="103"/>
      <c r="GK240" s="103"/>
      <c r="GL240" s="103"/>
      <c r="GM240" s="103"/>
      <c r="GN240" s="103"/>
      <c r="GO240" s="103"/>
      <c r="GP240" s="103"/>
      <c r="GQ240" s="103"/>
      <c r="GR240" s="103"/>
      <c r="GS240" s="103"/>
      <c r="GT240" s="103"/>
      <c r="GU240" s="103"/>
      <c r="GV240" s="103"/>
      <c r="GW240" s="103"/>
      <c r="GX240" s="103"/>
      <c r="GY240" s="103"/>
      <c r="GZ240" s="103"/>
      <c r="HA240" s="103"/>
      <c r="HB240" s="103"/>
      <c r="HC240" s="103"/>
      <c r="HD240" s="103"/>
      <c r="HE240" s="103"/>
      <c r="HF240" s="103"/>
      <c r="HG240" s="103"/>
      <c r="HH240" s="103"/>
      <c r="HI240" s="103"/>
      <c r="HJ240" s="103"/>
      <c r="HK240" s="103"/>
      <c r="HL240" s="103"/>
      <c r="HM240" s="103"/>
      <c r="HN240" s="103"/>
      <c r="HO240" s="103"/>
      <c r="HP240" s="103"/>
      <c r="HQ240" s="103"/>
      <c r="HR240" s="103"/>
      <c r="HS240" s="103"/>
      <c r="HT240" s="103"/>
      <c r="HU240" s="103"/>
      <c r="HV240" s="103"/>
      <c r="HW240" s="103"/>
      <c r="HX240" s="103"/>
      <c r="HY240" s="103"/>
      <c r="HZ240" s="103"/>
      <c r="IA240" s="103"/>
      <c r="IB240" s="103"/>
      <c r="IC240" s="103"/>
      <c r="ID240" s="103"/>
      <c r="IE240" s="103"/>
      <c r="IF240" s="103"/>
      <c r="IG240" s="103"/>
      <c r="IH240" s="103"/>
      <c r="II240" s="103"/>
      <c r="IJ240" s="103"/>
      <c r="IK240" s="103"/>
      <c r="IL240" s="103"/>
      <c r="IM240" s="103"/>
      <c r="IN240" s="103"/>
      <c r="IO240" s="103"/>
      <c r="IP240" s="103"/>
      <c r="IQ240" s="103"/>
      <c r="IR240" s="103"/>
      <c r="IS240" s="103"/>
      <c r="IT240" s="103"/>
      <c r="IU240" s="103"/>
      <c r="IV240" s="103"/>
      <c r="IW240" s="103"/>
      <c r="IX240" s="103"/>
      <c r="IY240" s="103"/>
      <c r="IZ240" s="103"/>
    </row>
    <row r="241" spans="1:260" s="108" customFormat="1" ht="15" hidden="1" x14ac:dyDescent="0.25">
      <c r="A241" s="8"/>
      <c r="B241" s="8"/>
      <c r="C241" s="4"/>
      <c r="D241" s="9"/>
      <c r="E241" s="9"/>
      <c r="F241" s="9"/>
      <c r="G241" s="9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103"/>
      <c r="U241" s="4"/>
      <c r="V241" s="4"/>
      <c r="W241" s="4"/>
      <c r="X241" s="4"/>
      <c r="Y241" s="4"/>
      <c r="Z241" s="4"/>
      <c r="AA241" s="4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3"/>
      <c r="DC241" s="103"/>
      <c r="DD241" s="103"/>
      <c r="DE241" s="103"/>
      <c r="DF241" s="103"/>
      <c r="DG241" s="103"/>
      <c r="DH241" s="103"/>
      <c r="DI241" s="103"/>
      <c r="DJ241" s="103"/>
      <c r="DK241" s="103"/>
      <c r="DL241" s="103"/>
      <c r="DM241" s="103"/>
      <c r="DN241" s="103"/>
      <c r="DO241" s="103"/>
      <c r="DP241" s="103"/>
      <c r="DQ241" s="103"/>
      <c r="DR241" s="103"/>
      <c r="DS241" s="103"/>
      <c r="DT241" s="103"/>
      <c r="DU241" s="103"/>
      <c r="DV241" s="103"/>
      <c r="DW241" s="103"/>
      <c r="DX241" s="103"/>
      <c r="DY241" s="103"/>
      <c r="DZ241" s="103"/>
      <c r="EA241" s="103"/>
      <c r="EB241" s="103"/>
      <c r="EC241" s="103"/>
      <c r="ED241" s="103"/>
      <c r="EE241" s="103"/>
      <c r="EF241" s="103"/>
      <c r="EG241" s="103"/>
      <c r="EH241" s="103"/>
      <c r="EI241" s="103"/>
      <c r="EJ241" s="103"/>
      <c r="EK241" s="103"/>
      <c r="EL241" s="103"/>
      <c r="EM241" s="103"/>
      <c r="EN241" s="103"/>
      <c r="EO241" s="103"/>
      <c r="EP241" s="103"/>
      <c r="EQ241" s="103"/>
      <c r="ER241" s="103"/>
      <c r="ES241" s="103"/>
      <c r="ET241" s="103"/>
      <c r="EU241" s="103"/>
      <c r="EV241" s="103"/>
      <c r="EW241" s="103"/>
      <c r="EX241" s="103"/>
      <c r="EY241" s="103"/>
      <c r="EZ241" s="103"/>
      <c r="FA241" s="103"/>
      <c r="FB241" s="103"/>
      <c r="FC241" s="103"/>
      <c r="FD241" s="103"/>
      <c r="FE241" s="103"/>
      <c r="FF241" s="103"/>
      <c r="FG241" s="103"/>
      <c r="FH241" s="103"/>
      <c r="FI241" s="103"/>
      <c r="FJ241" s="103"/>
      <c r="FK241" s="103"/>
      <c r="FL241" s="103"/>
      <c r="FM241" s="103"/>
      <c r="FN241" s="103"/>
      <c r="FO241" s="103"/>
      <c r="FP241" s="103"/>
      <c r="FQ241" s="103"/>
      <c r="FR241" s="103"/>
      <c r="FS241" s="103"/>
      <c r="FT241" s="103"/>
      <c r="FU241" s="103"/>
      <c r="FV241" s="103"/>
      <c r="FW241" s="103"/>
      <c r="FX241" s="103"/>
      <c r="FY241" s="103"/>
      <c r="FZ241" s="103"/>
      <c r="GA241" s="103"/>
      <c r="GB241" s="103"/>
      <c r="GC241" s="103"/>
      <c r="GD241" s="103"/>
      <c r="GE241" s="103"/>
      <c r="GF241" s="103"/>
      <c r="GG241" s="103"/>
      <c r="GH241" s="103"/>
      <c r="GI241" s="103"/>
      <c r="GJ241" s="103"/>
      <c r="GK241" s="103"/>
      <c r="GL241" s="103"/>
      <c r="GM241" s="103"/>
      <c r="GN241" s="103"/>
      <c r="GO241" s="103"/>
      <c r="GP241" s="103"/>
      <c r="GQ241" s="103"/>
      <c r="GR241" s="103"/>
      <c r="GS241" s="103"/>
      <c r="GT241" s="103"/>
      <c r="GU241" s="103"/>
      <c r="GV241" s="103"/>
      <c r="GW241" s="103"/>
      <c r="GX241" s="103"/>
      <c r="GY241" s="103"/>
      <c r="GZ241" s="103"/>
      <c r="HA241" s="103"/>
      <c r="HB241" s="103"/>
      <c r="HC241" s="103"/>
      <c r="HD241" s="103"/>
      <c r="HE241" s="103"/>
      <c r="HF241" s="103"/>
      <c r="HG241" s="103"/>
      <c r="HH241" s="103"/>
      <c r="HI241" s="103"/>
      <c r="HJ241" s="103"/>
      <c r="HK241" s="103"/>
      <c r="HL241" s="103"/>
      <c r="HM241" s="103"/>
      <c r="HN241" s="103"/>
      <c r="HO241" s="103"/>
      <c r="HP241" s="103"/>
      <c r="HQ241" s="103"/>
      <c r="HR241" s="103"/>
      <c r="HS241" s="103"/>
      <c r="HT241" s="103"/>
      <c r="HU241" s="103"/>
      <c r="HV241" s="103"/>
      <c r="HW241" s="103"/>
      <c r="HX241" s="103"/>
      <c r="HY241" s="103"/>
      <c r="HZ241" s="103"/>
      <c r="IA241" s="103"/>
      <c r="IB241" s="103"/>
      <c r="IC241" s="103"/>
      <c r="ID241" s="103"/>
      <c r="IE241" s="103"/>
      <c r="IF241" s="103"/>
      <c r="IG241" s="103"/>
      <c r="IH241" s="103"/>
      <c r="II241" s="103"/>
      <c r="IJ241" s="103"/>
      <c r="IK241" s="103"/>
      <c r="IL241" s="103"/>
      <c r="IM241" s="103"/>
      <c r="IN241" s="103"/>
      <c r="IO241" s="103"/>
      <c r="IP241" s="103"/>
      <c r="IQ241" s="103"/>
      <c r="IR241" s="103"/>
      <c r="IS241" s="103"/>
      <c r="IT241" s="103"/>
      <c r="IU241" s="103"/>
      <c r="IV241" s="103"/>
      <c r="IW241" s="103"/>
      <c r="IX241" s="103"/>
      <c r="IY241" s="103"/>
      <c r="IZ241" s="103"/>
    </row>
    <row r="242" spans="1:260" s="108" customFormat="1" ht="15" hidden="1" x14ac:dyDescent="0.25">
      <c r="A242" s="8"/>
      <c r="B242" s="8"/>
      <c r="C242" s="4"/>
      <c r="D242" s="9"/>
      <c r="E242" s="9"/>
      <c r="F242" s="9"/>
      <c r="G242" s="9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103"/>
      <c r="U242" s="4"/>
      <c r="V242" s="4"/>
      <c r="W242" s="4"/>
      <c r="X242" s="4"/>
      <c r="Y242" s="4"/>
      <c r="Z242" s="4"/>
      <c r="AA242" s="4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3"/>
      <c r="CF242" s="103"/>
      <c r="CG242" s="103"/>
      <c r="CH242" s="103"/>
      <c r="CI242" s="103"/>
      <c r="CJ242" s="103"/>
      <c r="CK242" s="103"/>
      <c r="CL242" s="103"/>
      <c r="CM242" s="103"/>
      <c r="CN242" s="103"/>
      <c r="CO242" s="103"/>
      <c r="CP242" s="103"/>
      <c r="CQ242" s="103"/>
      <c r="CR242" s="103"/>
      <c r="CS242" s="103"/>
      <c r="CT242" s="103"/>
      <c r="CU242" s="103"/>
      <c r="CV242" s="103"/>
      <c r="CW242" s="103"/>
      <c r="CX242" s="103"/>
      <c r="CY242" s="103"/>
      <c r="CZ242" s="103"/>
      <c r="DA242" s="103"/>
      <c r="DB242" s="103"/>
      <c r="DC242" s="103"/>
      <c r="DD242" s="103"/>
      <c r="DE242" s="103"/>
      <c r="DF242" s="103"/>
      <c r="DG242" s="103"/>
      <c r="DH242" s="103"/>
      <c r="DI242" s="103"/>
      <c r="DJ242" s="103"/>
      <c r="DK242" s="103"/>
      <c r="DL242" s="103"/>
      <c r="DM242" s="103"/>
      <c r="DN242" s="103"/>
      <c r="DO242" s="103"/>
      <c r="DP242" s="103"/>
      <c r="DQ242" s="103"/>
      <c r="DR242" s="103"/>
      <c r="DS242" s="103"/>
      <c r="DT242" s="103"/>
      <c r="DU242" s="103"/>
      <c r="DV242" s="103"/>
      <c r="DW242" s="103"/>
      <c r="DX242" s="103"/>
      <c r="DY242" s="103"/>
      <c r="DZ242" s="103"/>
      <c r="EA242" s="103"/>
      <c r="EB242" s="103"/>
      <c r="EC242" s="103"/>
      <c r="ED242" s="103"/>
      <c r="EE242" s="103"/>
      <c r="EF242" s="103"/>
      <c r="EG242" s="103"/>
      <c r="EH242" s="103"/>
      <c r="EI242" s="103"/>
      <c r="EJ242" s="103"/>
      <c r="EK242" s="103"/>
      <c r="EL242" s="103"/>
      <c r="EM242" s="103"/>
      <c r="EN242" s="103"/>
      <c r="EO242" s="103"/>
      <c r="EP242" s="103"/>
      <c r="EQ242" s="103"/>
      <c r="ER242" s="103"/>
      <c r="ES242" s="103"/>
      <c r="ET242" s="103"/>
      <c r="EU242" s="103"/>
      <c r="EV242" s="103"/>
      <c r="EW242" s="103"/>
      <c r="EX242" s="103"/>
      <c r="EY242" s="103"/>
      <c r="EZ242" s="103"/>
      <c r="FA242" s="103"/>
      <c r="FB242" s="103"/>
      <c r="FC242" s="103"/>
      <c r="FD242" s="103"/>
      <c r="FE242" s="103"/>
      <c r="FF242" s="103"/>
      <c r="FG242" s="103"/>
      <c r="FH242" s="103"/>
      <c r="FI242" s="103"/>
      <c r="FJ242" s="103"/>
      <c r="FK242" s="103"/>
      <c r="FL242" s="103"/>
      <c r="FM242" s="103"/>
      <c r="FN242" s="103"/>
      <c r="FO242" s="103"/>
      <c r="FP242" s="103"/>
      <c r="FQ242" s="103"/>
      <c r="FR242" s="103"/>
      <c r="FS242" s="103"/>
      <c r="FT242" s="103"/>
      <c r="FU242" s="103"/>
      <c r="FV242" s="103"/>
      <c r="FW242" s="103"/>
      <c r="FX242" s="103"/>
      <c r="FY242" s="103"/>
      <c r="FZ242" s="103"/>
      <c r="GA242" s="103"/>
      <c r="GB242" s="103"/>
      <c r="GC242" s="103"/>
      <c r="GD242" s="103"/>
      <c r="GE242" s="103"/>
      <c r="GF242" s="103"/>
      <c r="GG242" s="103"/>
      <c r="GH242" s="103"/>
      <c r="GI242" s="103"/>
      <c r="GJ242" s="103"/>
      <c r="GK242" s="103"/>
      <c r="GL242" s="103"/>
      <c r="GM242" s="103"/>
      <c r="GN242" s="103"/>
      <c r="GO242" s="103"/>
      <c r="GP242" s="103"/>
      <c r="GQ242" s="103"/>
      <c r="GR242" s="103"/>
      <c r="GS242" s="103"/>
      <c r="GT242" s="103"/>
      <c r="GU242" s="103"/>
      <c r="GV242" s="103"/>
      <c r="GW242" s="103"/>
      <c r="GX242" s="103"/>
      <c r="GY242" s="103"/>
      <c r="GZ242" s="103"/>
      <c r="HA242" s="103"/>
      <c r="HB242" s="103"/>
      <c r="HC242" s="103"/>
      <c r="HD242" s="103"/>
      <c r="HE242" s="103"/>
      <c r="HF242" s="103"/>
      <c r="HG242" s="103"/>
      <c r="HH242" s="103"/>
      <c r="HI242" s="103"/>
      <c r="HJ242" s="103"/>
      <c r="HK242" s="103"/>
      <c r="HL242" s="103"/>
      <c r="HM242" s="103"/>
      <c r="HN242" s="103"/>
      <c r="HO242" s="103"/>
      <c r="HP242" s="103"/>
      <c r="HQ242" s="103"/>
      <c r="HR242" s="103"/>
      <c r="HS242" s="103"/>
      <c r="HT242" s="103"/>
      <c r="HU242" s="103"/>
      <c r="HV242" s="103"/>
      <c r="HW242" s="103"/>
      <c r="HX242" s="103"/>
      <c r="HY242" s="103"/>
      <c r="HZ242" s="103"/>
      <c r="IA242" s="103"/>
      <c r="IB242" s="103"/>
      <c r="IC242" s="103"/>
      <c r="ID242" s="103"/>
      <c r="IE242" s="103"/>
      <c r="IF242" s="103"/>
      <c r="IG242" s="103"/>
      <c r="IH242" s="103"/>
      <c r="II242" s="103"/>
      <c r="IJ242" s="103"/>
      <c r="IK242" s="103"/>
      <c r="IL242" s="103"/>
      <c r="IM242" s="103"/>
      <c r="IN242" s="103"/>
      <c r="IO242" s="103"/>
      <c r="IP242" s="103"/>
      <c r="IQ242" s="103"/>
      <c r="IR242" s="103"/>
      <c r="IS242" s="103"/>
      <c r="IT242" s="103"/>
      <c r="IU242" s="103"/>
      <c r="IV242" s="103"/>
      <c r="IW242" s="103"/>
      <c r="IX242" s="103"/>
      <c r="IY242" s="103"/>
      <c r="IZ242" s="103"/>
    </row>
    <row r="243" spans="1:260" s="108" customFormat="1" ht="15" hidden="1" x14ac:dyDescent="0.25">
      <c r="A243" s="8"/>
      <c r="B243" s="8"/>
      <c r="C243" s="4"/>
      <c r="D243" s="9"/>
      <c r="E243" s="9"/>
      <c r="F243" s="9"/>
      <c r="G243" s="9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103"/>
      <c r="U243" s="4"/>
      <c r="V243" s="4"/>
      <c r="W243" s="4"/>
      <c r="X243" s="4"/>
      <c r="Y243" s="4"/>
      <c r="Z243" s="4"/>
      <c r="AA243" s="4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3"/>
      <c r="DE243" s="103"/>
      <c r="DF243" s="103"/>
      <c r="DG243" s="103"/>
      <c r="DH243" s="103"/>
      <c r="DI243" s="103"/>
      <c r="DJ243" s="103"/>
      <c r="DK243" s="103"/>
      <c r="DL243" s="103"/>
      <c r="DM243" s="103"/>
      <c r="DN243" s="103"/>
      <c r="DO243" s="103"/>
      <c r="DP243" s="103"/>
      <c r="DQ243" s="103"/>
      <c r="DR243" s="103"/>
      <c r="DS243" s="103"/>
      <c r="DT243" s="103"/>
      <c r="DU243" s="103"/>
      <c r="DV243" s="103"/>
      <c r="DW243" s="103"/>
      <c r="DX243" s="103"/>
      <c r="DY243" s="103"/>
      <c r="DZ243" s="103"/>
      <c r="EA243" s="103"/>
      <c r="EB243" s="103"/>
      <c r="EC243" s="103"/>
      <c r="ED243" s="103"/>
      <c r="EE243" s="103"/>
      <c r="EF243" s="103"/>
      <c r="EG243" s="103"/>
      <c r="EH243" s="103"/>
      <c r="EI243" s="103"/>
      <c r="EJ243" s="103"/>
      <c r="EK243" s="103"/>
      <c r="EL243" s="103"/>
      <c r="EM243" s="103"/>
      <c r="EN243" s="103"/>
      <c r="EO243" s="103"/>
      <c r="EP243" s="103"/>
      <c r="EQ243" s="103"/>
      <c r="ER243" s="103"/>
      <c r="ES243" s="103"/>
      <c r="ET243" s="103"/>
      <c r="EU243" s="103"/>
      <c r="EV243" s="103"/>
      <c r="EW243" s="103"/>
      <c r="EX243" s="103"/>
      <c r="EY243" s="103"/>
      <c r="EZ243" s="103"/>
      <c r="FA243" s="103"/>
      <c r="FB243" s="103"/>
      <c r="FC243" s="103"/>
      <c r="FD243" s="103"/>
      <c r="FE243" s="103"/>
      <c r="FF243" s="103"/>
      <c r="FG243" s="103"/>
      <c r="FH243" s="103"/>
      <c r="FI243" s="103"/>
      <c r="FJ243" s="103"/>
      <c r="FK243" s="103"/>
      <c r="FL243" s="103"/>
      <c r="FM243" s="103"/>
      <c r="FN243" s="103"/>
      <c r="FO243" s="103"/>
      <c r="FP243" s="103"/>
      <c r="FQ243" s="103"/>
      <c r="FR243" s="103"/>
      <c r="FS243" s="103"/>
      <c r="FT243" s="103"/>
      <c r="FU243" s="103"/>
      <c r="FV243" s="103"/>
      <c r="FW243" s="103"/>
      <c r="FX243" s="103"/>
      <c r="FY243" s="103"/>
      <c r="FZ243" s="103"/>
      <c r="GA243" s="103"/>
      <c r="GB243" s="103"/>
      <c r="GC243" s="103"/>
      <c r="GD243" s="103"/>
      <c r="GE243" s="103"/>
      <c r="GF243" s="103"/>
      <c r="GG243" s="103"/>
      <c r="GH243" s="103"/>
      <c r="GI243" s="103"/>
      <c r="GJ243" s="103"/>
      <c r="GK243" s="103"/>
      <c r="GL243" s="103"/>
      <c r="GM243" s="103"/>
      <c r="GN243" s="103"/>
      <c r="GO243" s="103"/>
      <c r="GP243" s="103"/>
      <c r="GQ243" s="103"/>
      <c r="GR243" s="103"/>
      <c r="GS243" s="103"/>
      <c r="GT243" s="103"/>
      <c r="GU243" s="103"/>
      <c r="GV243" s="103"/>
      <c r="GW243" s="103"/>
      <c r="GX243" s="103"/>
      <c r="GY243" s="103"/>
      <c r="GZ243" s="103"/>
      <c r="HA243" s="103"/>
      <c r="HB243" s="103"/>
      <c r="HC243" s="103"/>
      <c r="HD243" s="103"/>
      <c r="HE243" s="103"/>
      <c r="HF243" s="103"/>
      <c r="HG243" s="103"/>
      <c r="HH243" s="103"/>
      <c r="HI243" s="103"/>
      <c r="HJ243" s="103"/>
      <c r="HK243" s="103"/>
      <c r="HL243" s="103"/>
      <c r="HM243" s="103"/>
      <c r="HN243" s="103"/>
      <c r="HO243" s="103"/>
      <c r="HP243" s="103"/>
      <c r="HQ243" s="103"/>
      <c r="HR243" s="103"/>
      <c r="HS243" s="103"/>
      <c r="HT243" s="103"/>
      <c r="HU243" s="103"/>
      <c r="HV243" s="103"/>
      <c r="HW243" s="103"/>
      <c r="HX243" s="103"/>
      <c r="HY243" s="103"/>
      <c r="HZ243" s="103"/>
      <c r="IA243" s="103"/>
      <c r="IB243" s="103"/>
      <c r="IC243" s="103"/>
      <c r="ID243" s="103"/>
      <c r="IE243" s="103"/>
      <c r="IF243" s="103"/>
      <c r="IG243" s="103"/>
      <c r="IH243" s="103"/>
      <c r="II243" s="103"/>
      <c r="IJ243" s="103"/>
      <c r="IK243" s="103"/>
      <c r="IL243" s="103"/>
      <c r="IM243" s="103"/>
      <c r="IN243" s="103"/>
      <c r="IO243" s="103"/>
      <c r="IP243" s="103"/>
      <c r="IQ243" s="103"/>
      <c r="IR243" s="103"/>
      <c r="IS243" s="103"/>
      <c r="IT243" s="103"/>
      <c r="IU243" s="103"/>
      <c r="IV243" s="103"/>
      <c r="IW243" s="103"/>
      <c r="IX243" s="103"/>
      <c r="IY243" s="103"/>
      <c r="IZ243" s="103"/>
    </row>
    <row r="244" spans="1:260" s="108" customFormat="1" ht="15" hidden="1" x14ac:dyDescent="0.25">
      <c r="A244" s="8"/>
      <c r="B244" s="8"/>
      <c r="C244" s="4"/>
      <c r="D244" s="9"/>
      <c r="E244" s="9"/>
      <c r="F244" s="9"/>
      <c r="G244" s="9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103"/>
      <c r="U244" s="4"/>
      <c r="V244" s="4"/>
      <c r="W244" s="4"/>
      <c r="X244" s="4"/>
      <c r="Y244" s="4"/>
      <c r="Z244" s="4"/>
      <c r="AA244" s="4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  <c r="CJ244" s="103"/>
      <c r="CK244" s="103"/>
      <c r="CL244" s="103"/>
      <c r="CM244" s="103"/>
      <c r="CN244" s="103"/>
      <c r="CO244" s="103"/>
      <c r="CP244" s="103"/>
      <c r="CQ244" s="103"/>
      <c r="CR244" s="103"/>
      <c r="CS244" s="103"/>
      <c r="CT244" s="103"/>
      <c r="CU244" s="103"/>
      <c r="CV244" s="103"/>
      <c r="CW244" s="103"/>
      <c r="CX244" s="103"/>
      <c r="CY244" s="103"/>
      <c r="CZ244" s="103"/>
      <c r="DA244" s="103"/>
      <c r="DB244" s="103"/>
      <c r="DC244" s="103"/>
      <c r="DD244" s="103"/>
      <c r="DE244" s="103"/>
      <c r="DF244" s="103"/>
      <c r="DG244" s="103"/>
      <c r="DH244" s="103"/>
      <c r="DI244" s="103"/>
      <c r="DJ244" s="103"/>
      <c r="DK244" s="103"/>
      <c r="DL244" s="103"/>
      <c r="DM244" s="103"/>
      <c r="DN244" s="103"/>
      <c r="DO244" s="103"/>
      <c r="DP244" s="103"/>
      <c r="DQ244" s="103"/>
      <c r="DR244" s="103"/>
      <c r="DS244" s="103"/>
      <c r="DT244" s="103"/>
      <c r="DU244" s="103"/>
      <c r="DV244" s="103"/>
      <c r="DW244" s="103"/>
      <c r="DX244" s="103"/>
      <c r="DY244" s="103"/>
      <c r="DZ244" s="103"/>
      <c r="EA244" s="103"/>
      <c r="EB244" s="103"/>
      <c r="EC244" s="103"/>
      <c r="ED244" s="103"/>
      <c r="EE244" s="103"/>
      <c r="EF244" s="103"/>
      <c r="EG244" s="103"/>
      <c r="EH244" s="103"/>
      <c r="EI244" s="103"/>
      <c r="EJ244" s="103"/>
      <c r="EK244" s="103"/>
      <c r="EL244" s="103"/>
      <c r="EM244" s="103"/>
      <c r="EN244" s="103"/>
      <c r="EO244" s="103"/>
      <c r="EP244" s="103"/>
      <c r="EQ244" s="103"/>
      <c r="ER244" s="103"/>
      <c r="ES244" s="103"/>
      <c r="ET244" s="103"/>
      <c r="EU244" s="103"/>
      <c r="EV244" s="103"/>
      <c r="EW244" s="103"/>
      <c r="EX244" s="103"/>
      <c r="EY244" s="103"/>
      <c r="EZ244" s="103"/>
      <c r="FA244" s="103"/>
      <c r="FB244" s="103"/>
      <c r="FC244" s="103"/>
      <c r="FD244" s="103"/>
      <c r="FE244" s="103"/>
      <c r="FF244" s="103"/>
      <c r="FG244" s="103"/>
      <c r="FH244" s="103"/>
      <c r="FI244" s="103"/>
      <c r="FJ244" s="103"/>
      <c r="FK244" s="103"/>
      <c r="FL244" s="103"/>
      <c r="FM244" s="103"/>
      <c r="FN244" s="103"/>
      <c r="FO244" s="103"/>
      <c r="FP244" s="103"/>
      <c r="FQ244" s="103"/>
      <c r="FR244" s="103"/>
      <c r="FS244" s="103"/>
      <c r="FT244" s="103"/>
      <c r="FU244" s="103"/>
      <c r="FV244" s="103"/>
      <c r="FW244" s="103"/>
      <c r="FX244" s="103"/>
      <c r="FY244" s="103"/>
      <c r="FZ244" s="103"/>
      <c r="GA244" s="103"/>
      <c r="GB244" s="103"/>
      <c r="GC244" s="103"/>
      <c r="GD244" s="103"/>
      <c r="GE244" s="103"/>
      <c r="GF244" s="103"/>
      <c r="GG244" s="103"/>
      <c r="GH244" s="103"/>
      <c r="GI244" s="103"/>
      <c r="GJ244" s="103"/>
      <c r="GK244" s="103"/>
      <c r="GL244" s="103"/>
      <c r="GM244" s="103"/>
      <c r="GN244" s="103"/>
      <c r="GO244" s="103"/>
      <c r="GP244" s="103"/>
      <c r="GQ244" s="103"/>
      <c r="GR244" s="103"/>
      <c r="GS244" s="103"/>
      <c r="GT244" s="103"/>
      <c r="GU244" s="103"/>
      <c r="GV244" s="103"/>
      <c r="GW244" s="103"/>
      <c r="GX244" s="103"/>
      <c r="GY244" s="103"/>
      <c r="GZ244" s="103"/>
      <c r="HA244" s="103"/>
      <c r="HB244" s="103"/>
      <c r="HC244" s="103"/>
      <c r="HD244" s="103"/>
      <c r="HE244" s="103"/>
      <c r="HF244" s="103"/>
      <c r="HG244" s="103"/>
      <c r="HH244" s="103"/>
      <c r="HI244" s="103"/>
      <c r="HJ244" s="103"/>
      <c r="HK244" s="103"/>
      <c r="HL244" s="103"/>
      <c r="HM244" s="103"/>
      <c r="HN244" s="103"/>
      <c r="HO244" s="103"/>
      <c r="HP244" s="103"/>
      <c r="HQ244" s="103"/>
      <c r="HR244" s="103"/>
      <c r="HS244" s="103"/>
      <c r="HT244" s="103"/>
      <c r="HU244" s="103"/>
      <c r="HV244" s="103"/>
      <c r="HW244" s="103"/>
      <c r="HX244" s="103"/>
      <c r="HY244" s="103"/>
      <c r="HZ244" s="103"/>
      <c r="IA244" s="103"/>
      <c r="IB244" s="103"/>
      <c r="IC244" s="103"/>
      <c r="ID244" s="103"/>
      <c r="IE244" s="103"/>
      <c r="IF244" s="103"/>
      <c r="IG244" s="103"/>
      <c r="IH244" s="103"/>
      <c r="II244" s="103"/>
      <c r="IJ244" s="103"/>
      <c r="IK244" s="103"/>
      <c r="IL244" s="103"/>
      <c r="IM244" s="103"/>
      <c r="IN244" s="103"/>
      <c r="IO244" s="103"/>
      <c r="IP244" s="103"/>
      <c r="IQ244" s="103"/>
      <c r="IR244" s="103"/>
      <c r="IS244" s="103"/>
      <c r="IT244" s="103"/>
      <c r="IU244" s="103"/>
      <c r="IV244" s="103"/>
      <c r="IW244" s="103"/>
      <c r="IX244" s="103"/>
      <c r="IY244" s="103"/>
      <c r="IZ244" s="103"/>
    </row>
    <row r="245" spans="1:260" s="108" customFormat="1" ht="15" hidden="1" x14ac:dyDescent="0.25">
      <c r="A245" s="8"/>
      <c r="B245" s="8"/>
      <c r="C245" s="4"/>
      <c r="D245" s="9"/>
      <c r="E245" s="9"/>
      <c r="F245" s="9"/>
      <c r="G245" s="9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103"/>
      <c r="U245" s="4"/>
      <c r="V245" s="4"/>
      <c r="W245" s="4"/>
      <c r="X245" s="4"/>
      <c r="Y245" s="4"/>
      <c r="Z245" s="4"/>
      <c r="AA245" s="4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103"/>
      <c r="CI245" s="103"/>
      <c r="CJ245" s="103"/>
      <c r="CK245" s="103"/>
      <c r="CL245" s="103"/>
      <c r="CM245" s="103"/>
      <c r="CN245" s="103"/>
      <c r="CO245" s="103"/>
      <c r="CP245" s="103"/>
      <c r="CQ245" s="103"/>
      <c r="CR245" s="103"/>
      <c r="CS245" s="103"/>
      <c r="CT245" s="103"/>
      <c r="CU245" s="103"/>
      <c r="CV245" s="103"/>
      <c r="CW245" s="103"/>
      <c r="CX245" s="103"/>
      <c r="CY245" s="103"/>
      <c r="CZ245" s="103"/>
      <c r="DA245" s="103"/>
      <c r="DB245" s="103"/>
      <c r="DC245" s="103"/>
      <c r="DD245" s="103"/>
      <c r="DE245" s="103"/>
      <c r="DF245" s="103"/>
      <c r="DG245" s="103"/>
      <c r="DH245" s="103"/>
      <c r="DI245" s="103"/>
      <c r="DJ245" s="103"/>
      <c r="DK245" s="103"/>
      <c r="DL245" s="103"/>
      <c r="DM245" s="103"/>
      <c r="DN245" s="103"/>
      <c r="DO245" s="103"/>
      <c r="DP245" s="103"/>
      <c r="DQ245" s="103"/>
      <c r="DR245" s="103"/>
      <c r="DS245" s="103"/>
      <c r="DT245" s="103"/>
      <c r="DU245" s="103"/>
      <c r="DV245" s="103"/>
      <c r="DW245" s="103"/>
      <c r="DX245" s="103"/>
      <c r="DY245" s="103"/>
      <c r="DZ245" s="103"/>
      <c r="EA245" s="103"/>
      <c r="EB245" s="103"/>
      <c r="EC245" s="103"/>
      <c r="ED245" s="103"/>
      <c r="EE245" s="103"/>
      <c r="EF245" s="103"/>
      <c r="EG245" s="103"/>
      <c r="EH245" s="103"/>
      <c r="EI245" s="103"/>
      <c r="EJ245" s="103"/>
      <c r="EK245" s="103"/>
      <c r="EL245" s="103"/>
      <c r="EM245" s="103"/>
      <c r="EN245" s="103"/>
      <c r="EO245" s="103"/>
      <c r="EP245" s="103"/>
      <c r="EQ245" s="103"/>
      <c r="ER245" s="103"/>
      <c r="ES245" s="103"/>
      <c r="ET245" s="103"/>
      <c r="EU245" s="103"/>
      <c r="EV245" s="103"/>
      <c r="EW245" s="103"/>
      <c r="EX245" s="103"/>
      <c r="EY245" s="103"/>
      <c r="EZ245" s="103"/>
      <c r="FA245" s="103"/>
      <c r="FB245" s="103"/>
      <c r="FC245" s="103"/>
      <c r="FD245" s="103"/>
      <c r="FE245" s="103"/>
      <c r="FF245" s="103"/>
      <c r="FG245" s="103"/>
      <c r="FH245" s="103"/>
      <c r="FI245" s="103"/>
      <c r="FJ245" s="103"/>
      <c r="FK245" s="103"/>
      <c r="FL245" s="103"/>
      <c r="FM245" s="103"/>
      <c r="FN245" s="103"/>
      <c r="FO245" s="103"/>
      <c r="FP245" s="103"/>
      <c r="FQ245" s="103"/>
      <c r="FR245" s="103"/>
      <c r="FS245" s="103"/>
      <c r="FT245" s="103"/>
      <c r="FU245" s="103"/>
      <c r="FV245" s="103"/>
      <c r="FW245" s="103"/>
      <c r="FX245" s="103"/>
      <c r="FY245" s="103"/>
      <c r="FZ245" s="103"/>
      <c r="GA245" s="103"/>
      <c r="GB245" s="103"/>
      <c r="GC245" s="103"/>
      <c r="GD245" s="103"/>
      <c r="GE245" s="103"/>
      <c r="GF245" s="103"/>
      <c r="GG245" s="103"/>
      <c r="GH245" s="103"/>
      <c r="GI245" s="103"/>
      <c r="GJ245" s="103"/>
      <c r="GK245" s="103"/>
      <c r="GL245" s="103"/>
      <c r="GM245" s="103"/>
      <c r="GN245" s="103"/>
      <c r="GO245" s="103"/>
      <c r="GP245" s="103"/>
      <c r="GQ245" s="103"/>
      <c r="GR245" s="103"/>
      <c r="GS245" s="103"/>
      <c r="GT245" s="103"/>
      <c r="GU245" s="103"/>
      <c r="GV245" s="103"/>
      <c r="GW245" s="103"/>
      <c r="GX245" s="103"/>
      <c r="GY245" s="103"/>
      <c r="GZ245" s="103"/>
      <c r="HA245" s="103"/>
      <c r="HB245" s="103"/>
      <c r="HC245" s="103"/>
      <c r="HD245" s="103"/>
      <c r="HE245" s="103"/>
      <c r="HF245" s="103"/>
      <c r="HG245" s="103"/>
      <c r="HH245" s="103"/>
      <c r="HI245" s="103"/>
      <c r="HJ245" s="103"/>
      <c r="HK245" s="103"/>
      <c r="HL245" s="103"/>
      <c r="HM245" s="103"/>
      <c r="HN245" s="103"/>
      <c r="HO245" s="103"/>
      <c r="HP245" s="103"/>
      <c r="HQ245" s="103"/>
      <c r="HR245" s="103"/>
      <c r="HS245" s="103"/>
      <c r="HT245" s="103"/>
      <c r="HU245" s="103"/>
      <c r="HV245" s="103"/>
      <c r="HW245" s="103"/>
      <c r="HX245" s="103"/>
      <c r="HY245" s="103"/>
      <c r="HZ245" s="103"/>
      <c r="IA245" s="103"/>
      <c r="IB245" s="103"/>
      <c r="IC245" s="103"/>
      <c r="ID245" s="103"/>
      <c r="IE245" s="103"/>
      <c r="IF245" s="103"/>
      <c r="IG245" s="103"/>
      <c r="IH245" s="103"/>
      <c r="II245" s="103"/>
      <c r="IJ245" s="103"/>
      <c r="IK245" s="103"/>
      <c r="IL245" s="103"/>
      <c r="IM245" s="103"/>
      <c r="IN245" s="103"/>
      <c r="IO245" s="103"/>
      <c r="IP245" s="103"/>
      <c r="IQ245" s="103"/>
      <c r="IR245" s="103"/>
      <c r="IS245" s="103"/>
      <c r="IT245" s="103"/>
      <c r="IU245" s="103"/>
      <c r="IV245" s="103"/>
      <c r="IW245" s="103"/>
      <c r="IX245" s="103"/>
      <c r="IY245" s="103"/>
      <c r="IZ245" s="103"/>
    </row>
    <row r="246" spans="1:260" s="108" customFormat="1" ht="15" hidden="1" x14ac:dyDescent="0.25">
      <c r="A246" s="8"/>
      <c r="B246" s="8"/>
      <c r="C246" s="4"/>
      <c r="D246" s="9"/>
      <c r="E246" s="9"/>
      <c r="F246" s="9"/>
      <c r="G246" s="9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103"/>
      <c r="U246" s="4"/>
      <c r="V246" s="4"/>
      <c r="W246" s="4"/>
      <c r="X246" s="4"/>
      <c r="Y246" s="4"/>
      <c r="Z246" s="4"/>
      <c r="AA246" s="4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3"/>
      <c r="CF246" s="103"/>
      <c r="CG246" s="103"/>
      <c r="CH246" s="103"/>
      <c r="CI246" s="103"/>
      <c r="CJ246" s="103"/>
      <c r="CK246" s="103"/>
      <c r="CL246" s="103"/>
      <c r="CM246" s="103"/>
      <c r="CN246" s="103"/>
      <c r="CO246" s="103"/>
      <c r="CP246" s="103"/>
      <c r="CQ246" s="103"/>
      <c r="CR246" s="103"/>
      <c r="CS246" s="103"/>
      <c r="CT246" s="103"/>
      <c r="CU246" s="103"/>
      <c r="CV246" s="103"/>
      <c r="CW246" s="103"/>
      <c r="CX246" s="103"/>
      <c r="CY246" s="103"/>
      <c r="CZ246" s="103"/>
      <c r="DA246" s="103"/>
      <c r="DB246" s="103"/>
      <c r="DC246" s="103"/>
      <c r="DD246" s="103"/>
      <c r="DE246" s="103"/>
      <c r="DF246" s="103"/>
      <c r="DG246" s="103"/>
      <c r="DH246" s="103"/>
      <c r="DI246" s="103"/>
      <c r="DJ246" s="103"/>
      <c r="DK246" s="103"/>
      <c r="DL246" s="103"/>
      <c r="DM246" s="103"/>
      <c r="DN246" s="103"/>
      <c r="DO246" s="103"/>
      <c r="DP246" s="103"/>
      <c r="DQ246" s="103"/>
      <c r="DR246" s="103"/>
      <c r="DS246" s="103"/>
      <c r="DT246" s="103"/>
      <c r="DU246" s="103"/>
      <c r="DV246" s="103"/>
      <c r="DW246" s="103"/>
      <c r="DX246" s="103"/>
      <c r="DY246" s="103"/>
      <c r="DZ246" s="103"/>
      <c r="EA246" s="103"/>
      <c r="EB246" s="103"/>
      <c r="EC246" s="103"/>
      <c r="ED246" s="103"/>
      <c r="EE246" s="103"/>
      <c r="EF246" s="103"/>
      <c r="EG246" s="103"/>
      <c r="EH246" s="103"/>
      <c r="EI246" s="103"/>
      <c r="EJ246" s="103"/>
      <c r="EK246" s="103"/>
      <c r="EL246" s="103"/>
      <c r="EM246" s="103"/>
      <c r="EN246" s="103"/>
      <c r="EO246" s="103"/>
      <c r="EP246" s="103"/>
      <c r="EQ246" s="103"/>
      <c r="ER246" s="103"/>
      <c r="ES246" s="103"/>
      <c r="ET246" s="103"/>
      <c r="EU246" s="103"/>
      <c r="EV246" s="103"/>
      <c r="EW246" s="103"/>
      <c r="EX246" s="103"/>
      <c r="EY246" s="103"/>
      <c r="EZ246" s="103"/>
      <c r="FA246" s="103"/>
      <c r="FB246" s="103"/>
      <c r="FC246" s="103"/>
      <c r="FD246" s="103"/>
      <c r="FE246" s="103"/>
      <c r="FF246" s="103"/>
      <c r="FG246" s="103"/>
      <c r="FH246" s="103"/>
      <c r="FI246" s="103"/>
      <c r="FJ246" s="103"/>
      <c r="FK246" s="103"/>
      <c r="FL246" s="103"/>
      <c r="FM246" s="103"/>
      <c r="FN246" s="103"/>
      <c r="FO246" s="103"/>
      <c r="FP246" s="103"/>
      <c r="FQ246" s="103"/>
      <c r="FR246" s="103"/>
      <c r="FS246" s="103"/>
      <c r="FT246" s="103"/>
      <c r="FU246" s="103"/>
      <c r="FV246" s="103"/>
      <c r="FW246" s="103"/>
      <c r="FX246" s="103"/>
      <c r="FY246" s="103"/>
      <c r="FZ246" s="103"/>
      <c r="GA246" s="103"/>
      <c r="GB246" s="103"/>
      <c r="GC246" s="103"/>
      <c r="GD246" s="103"/>
      <c r="GE246" s="103"/>
      <c r="GF246" s="103"/>
      <c r="GG246" s="103"/>
      <c r="GH246" s="103"/>
      <c r="GI246" s="103"/>
      <c r="GJ246" s="103"/>
      <c r="GK246" s="103"/>
      <c r="GL246" s="103"/>
      <c r="GM246" s="103"/>
      <c r="GN246" s="103"/>
      <c r="GO246" s="103"/>
      <c r="GP246" s="103"/>
      <c r="GQ246" s="103"/>
      <c r="GR246" s="103"/>
      <c r="GS246" s="103"/>
      <c r="GT246" s="103"/>
      <c r="GU246" s="103"/>
      <c r="GV246" s="103"/>
      <c r="GW246" s="103"/>
      <c r="GX246" s="103"/>
      <c r="GY246" s="103"/>
      <c r="GZ246" s="103"/>
      <c r="HA246" s="103"/>
      <c r="HB246" s="103"/>
      <c r="HC246" s="103"/>
      <c r="HD246" s="103"/>
      <c r="HE246" s="103"/>
      <c r="HF246" s="103"/>
      <c r="HG246" s="103"/>
      <c r="HH246" s="103"/>
      <c r="HI246" s="103"/>
      <c r="HJ246" s="103"/>
      <c r="HK246" s="103"/>
      <c r="HL246" s="103"/>
      <c r="HM246" s="103"/>
      <c r="HN246" s="103"/>
      <c r="HO246" s="103"/>
      <c r="HP246" s="103"/>
      <c r="HQ246" s="103"/>
      <c r="HR246" s="103"/>
      <c r="HS246" s="103"/>
      <c r="HT246" s="103"/>
      <c r="HU246" s="103"/>
      <c r="HV246" s="103"/>
      <c r="HW246" s="103"/>
      <c r="HX246" s="103"/>
      <c r="HY246" s="103"/>
      <c r="HZ246" s="103"/>
      <c r="IA246" s="103"/>
      <c r="IB246" s="103"/>
      <c r="IC246" s="103"/>
      <c r="ID246" s="103"/>
      <c r="IE246" s="103"/>
      <c r="IF246" s="103"/>
      <c r="IG246" s="103"/>
      <c r="IH246" s="103"/>
      <c r="II246" s="103"/>
      <c r="IJ246" s="103"/>
      <c r="IK246" s="103"/>
      <c r="IL246" s="103"/>
      <c r="IM246" s="103"/>
      <c r="IN246" s="103"/>
      <c r="IO246" s="103"/>
      <c r="IP246" s="103"/>
      <c r="IQ246" s="103"/>
      <c r="IR246" s="103"/>
      <c r="IS246" s="103"/>
      <c r="IT246" s="103"/>
      <c r="IU246" s="103"/>
      <c r="IV246" s="103"/>
      <c r="IW246" s="103"/>
      <c r="IX246" s="103"/>
      <c r="IY246" s="103"/>
      <c r="IZ246" s="103"/>
    </row>
    <row r="247" spans="1:260" s="108" customFormat="1" ht="15" hidden="1" x14ac:dyDescent="0.25">
      <c r="A247" s="8"/>
      <c r="B247" s="8"/>
      <c r="C247" s="4"/>
      <c r="D247" s="9"/>
      <c r="E247" s="9"/>
      <c r="F247" s="9"/>
      <c r="G247" s="9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103"/>
      <c r="U247" s="4"/>
      <c r="V247" s="4"/>
      <c r="W247" s="4"/>
      <c r="X247" s="4"/>
      <c r="Y247" s="4"/>
      <c r="Z247" s="4"/>
      <c r="AA247" s="4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03"/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3"/>
      <c r="CS247" s="103"/>
      <c r="CT247" s="103"/>
      <c r="CU247" s="103"/>
      <c r="CV247" s="103"/>
      <c r="CW247" s="103"/>
      <c r="CX247" s="103"/>
      <c r="CY247" s="103"/>
      <c r="CZ247" s="103"/>
      <c r="DA247" s="103"/>
      <c r="DB247" s="103"/>
      <c r="DC247" s="103"/>
      <c r="DD247" s="103"/>
      <c r="DE247" s="103"/>
      <c r="DF247" s="103"/>
      <c r="DG247" s="103"/>
      <c r="DH247" s="103"/>
      <c r="DI247" s="103"/>
      <c r="DJ247" s="103"/>
      <c r="DK247" s="103"/>
      <c r="DL247" s="103"/>
      <c r="DM247" s="103"/>
      <c r="DN247" s="103"/>
      <c r="DO247" s="103"/>
      <c r="DP247" s="103"/>
      <c r="DQ247" s="103"/>
      <c r="DR247" s="103"/>
      <c r="DS247" s="103"/>
      <c r="DT247" s="103"/>
      <c r="DU247" s="103"/>
      <c r="DV247" s="103"/>
      <c r="DW247" s="103"/>
      <c r="DX247" s="103"/>
      <c r="DY247" s="103"/>
      <c r="DZ247" s="103"/>
      <c r="EA247" s="103"/>
      <c r="EB247" s="103"/>
      <c r="EC247" s="103"/>
      <c r="ED247" s="103"/>
      <c r="EE247" s="103"/>
      <c r="EF247" s="103"/>
      <c r="EG247" s="103"/>
      <c r="EH247" s="103"/>
      <c r="EI247" s="103"/>
      <c r="EJ247" s="103"/>
      <c r="EK247" s="103"/>
      <c r="EL247" s="103"/>
      <c r="EM247" s="103"/>
      <c r="EN247" s="103"/>
      <c r="EO247" s="103"/>
      <c r="EP247" s="103"/>
      <c r="EQ247" s="103"/>
      <c r="ER247" s="103"/>
      <c r="ES247" s="103"/>
      <c r="ET247" s="103"/>
      <c r="EU247" s="103"/>
      <c r="EV247" s="103"/>
      <c r="EW247" s="103"/>
      <c r="EX247" s="103"/>
      <c r="EY247" s="103"/>
      <c r="EZ247" s="103"/>
      <c r="FA247" s="103"/>
      <c r="FB247" s="103"/>
      <c r="FC247" s="103"/>
      <c r="FD247" s="103"/>
      <c r="FE247" s="103"/>
      <c r="FF247" s="103"/>
      <c r="FG247" s="103"/>
      <c r="FH247" s="103"/>
      <c r="FI247" s="103"/>
      <c r="FJ247" s="103"/>
      <c r="FK247" s="103"/>
      <c r="FL247" s="103"/>
      <c r="FM247" s="103"/>
      <c r="FN247" s="103"/>
      <c r="FO247" s="103"/>
      <c r="FP247" s="103"/>
      <c r="FQ247" s="103"/>
      <c r="FR247" s="103"/>
      <c r="FS247" s="103"/>
      <c r="FT247" s="103"/>
      <c r="FU247" s="103"/>
      <c r="FV247" s="103"/>
      <c r="FW247" s="103"/>
      <c r="FX247" s="103"/>
      <c r="FY247" s="103"/>
      <c r="FZ247" s="103"/>
      <c r="GA247" s="103"/>
      <c r="GB247" s="103"/>
      <c r="GC247" s="103"/>
      <c r="GD247" s="103"/>
      <c r="GE247" s="103"/>
      <c r="GF247" s="103"/>
      <c r="GG247" s="103"/>
      <c r="GH247" s="103"/>
      <c r="GI247" s="103"/>
      <c r="GJ247" s="103"/>
      <c r="GK247" s="103"/>
      <c r="GL247" s="103"/>
      <c r="GM247" s="103"/>
      <c r="GN247" s="103"/>
      <c r="GO247" s="103"/>
      <c r="GP247" s="103"/>
      <c r="GQ247" s="103"/>
      <c r="GR247" s="103"/>
      <c r="GS247" s="103"/>
      <c r="GT247" s="103"/>
      <c r="GU247" s="103"/>
      <c r="GV247" s="103"/>
      <c r="GW247" s="103"/>
      <c r="GX247" s="103"/>
      <c r="GY247" s="103"/>
      <c r="GZ247" s="103"/>
      <c r="HA247" s="103"/>
      <c r="HB247" s="103"/>
      <c r="HC247" s="103"/>
      <c r="HD247" s="103"/>
      <c r="HE247" s="103"/>
      <c r="HF247" s="103"/>
      <c r="HG247" s="103"/>
      <c r="HH247" s="103"/>
      <c r="HI247" s="103"/>
      <c r="HJ247" s="103"/>
      <c r="HK247" s="103"/>
      <c r="HL247" s="103"/>
      <c r="HM247" s="103"/>
      <c r="HN247" s="103"/>
      <c r="HO247" s="103"/>
      <c r="HP247" s="103"/>
      <c r="HQ247" s="103"/>
      <c r="HR247" s="103"/>
      <c r="HS247" s="103"/>
      <c r="HT247" s="103"/>
      <c r="HU247" s="103"/>
      <c r="HV247" s="103"/>
      <c r="HW247" s="103"/>
      <c r="HX247" s="103"/>
      <c r="HY247" s="103"/>
      <c r="HZ247" s="103"/>
      <c r="IA247" s="103"/>
      <c r="IB247" s="103"/>
      <c r="IC247" s="103"/>
      <c r="ID247" s="103"/>
      <c r="IE247" s="103"/>
      <c r="IF247" s="103"/>
      <c r="IG247" s="103"/>
      <c r="IH247" s="103"/>
      <c r="II247" s="103"/>
      <c r="IJ247" s="103"/>
      <c r="IK247" s="103"/>
      <c r="IL247" s="103"/>
      <c r="IM247" s="103"/>
      <c r="IN247" s="103"/>
      <c r="IO247" s="103"/>
      <c r="IP247" s="103"/>
      <c r="IQ247" s="103"/>
      <c r="IR247" s="103"/>
      <c r="IS247" s="103"/>
      <c r="IT247" s="103"/>
      <c r="IU247" s="103"/>
      <c r="IV247" s="103"/>
      <c r="IW247" s="103"/>
      <c r="IX247" s="103"/>
      <c r="IY247" s="103"/>
      <c r="IZ247" s="103"/>
    </row>
    <row r="248" spans="1:260" s="108" customFormat="1" ht="15" hidden="1" x14ac:dyDescent="0.25">
      <c r="A248" s="8"/>
      <c r="B248" s="8"/>
      <c r="C248" s="4"/>
      <c r="D248" s="9"/>
      <c r="E248" s="9"/>
      <c r="F248" s="9"/>
      <c r="G248" s="9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103"/>
      <c r="U248" s="4"/>
      <c r="V248" s="4"/>
      <c r="W248" s="4"/>
      <c r="X248" s="4"/>
      <c r="Y248" s="4"/>
      <c r="Z248" s="4"/>
      <c r="AA248" s="4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  <c r="CW248" s="103"/>
      <c r="CX248" s="103"/>
      <c r="CY248" s="103"/>
      <c r="CZ248" s="103"/>
      <c r="DA248" s="103"/>
      <c r="DB248" s="103"/>
      <c r="DC248" s="103"/>
      <c r="DD248" s="103"/>
      <c r="DE248" s="103"/>
      <c r="DF248" s="103"/>
      <c r="DG248" s="103"/>
      <c r="DH248" s="103"/>
      <c r="DI248" s="103"/>
      <c r="DJ248" s="103"/>
      <c r="DK248" s="103"/>
      <c r="DL248" s="103"/>
      <c r="DM248" s="103"/>
      <c r="DN248" s="103"/>
      <c r="DO248" s="103"/>
      <c r="DP248" s="103"/>
      <c r="DQ248" s="103"/>
      <c r="DR248" s="103"/>
      <c r="DS248" s="103"/>
      <c r="DT248" s="103"/>
      <c r="DU248" s="103"/>
      <c r="DV248" s="103"/>
      <c r="DW248" s="103"/>
      <c r="DX248" s="103"/>
      <c r="DY248" s="103"/>
      <c r="DZ248" s="103"/>
      <c r="EA248" s="103"/>
      <c r="EB248" s="103"/>
      <c r="EC248" s="103"/>
      <c r="ED248" s="103"/>
      <c r="EE248" s="103"/>
      <c r="EF248" s="103"/>
      <c r="EG248" s="103"/>
      <c r="EH248" s="103"/>
      <c r="EI248" s="103"/>
      <c r="EJ248" s="103"/>
      <c r="EK248" s="103"/>
      <c r="EL248" s="103"/>
      <c r="EM248" s="103"/>
      <c r="EN248" s="103"/>
      <c r="EO248" s="103"/>
      <c r="EP248" s="103"/>
      <c r="EQ248" s="103"/>
      <c r="ER248" s="103"/>
      <c r="ES248" s="103"/>
      <c r="ET248" s="103"/>
      <c r="EU248" s="103"/>
      <c r="EV248" s="103"/>
      <c r="EW248" s="103"/>
      <c r="EX248" s="103"/>
      <c r="EY248" s="103"/>
      <c r="EZ248" s="103"/>
      <c r="FA248" s="103"/>
      <c r="FB248" s="103"/>
      <c r="FC248" s="103"/>
      <c r="FD248" s="103"/>
      <c r="FE248" s="103"/>
      <c r="FF248" s="103"/>
      <c r="FG248" s="103"/>
      <c r="FH248" s="103"/>
      <c r="FI248" s="103"/>
      <c r="FJ248" s="103"/>
      <c r="FK248" s="103"/>
      <c r="FL248" s="103"/>
      <c r="FM248" s="103"/>
      <c r="FN248" s="103"/>
      <c r="FO248" s="103"/>
      <c r="FP248" s="103"/>
      <c r="FQ248" s="103"/>
      <c r="FR248" s="103"/>
      <c r="FS248" s="103"/>
      <c r="FT248" s="103"/>
      <c r="FU248" s="103"/>
      <c r="FV248" s="103"/>
      <c r="FW248" s="103"/>
      <c r="FX248" s="103"/>
      <c r="FY248" s="103"/>
      <c r="FZ248" s="103"/>
      <c r="GA248" s="103"/>
      <c r="GB248" s="103"/>
      <c r="GC248" s="103"/>
      <c r="GD248" s="103"/>
      <c r="GE248" s="103"/>
      <c r="GF248" s="103"/>
      <c r="GG248" s="103"/>
      <c r="GH248" s="103"/>
      <c r="GI248" s="103"/>
      <c r="GJ248" s="103"/>
      <c r="GK248" s="103"/>
      <c r="GL248" s="103"/>
      <c r="GM248" s="103"/>
      <c r="GN248" s="103"/>
      <c r="GO248" s="103"/>
      <c r="GP248" s="103"/>
      <c r="GQ248" s="103"/>
      <c r="GR248" s="103"/>
      <c r="GS248" s="103"/>
      <c r="GT248" s="103"/>
      <c r="GU248" s="103"/>
      <c r="GV248" s="103"/>
      <c r="GW248" s="103"/>
      <c r="GX248" s="103"/>
      <c r="GY248" s="103"/>
      <c r="GZ248" s="103"/>
      <c r="HA248" s="103"/>
      <c r="HB248" s="103"/>
      <c r="HC248" s="103"/>
      <c r="HD248" s="103"/>
      <c r="HE248" s="103"/>
      <c r="HF248" s="103"/>
      <c r="HG248" s="103"/>
      <c r="HH248" s="103"/>
      <c r="HI248" s="103"/>
      <c r="HJ248" s="103"/>
      <c r="HK248" s="103"/>
      <c r="HL248" s="103"/>
      <c r="HM248" s="103"/>
      <c r="HN248" s="103"/>
      <c r="HO248" s="103"/>
      <c r="HP248" s="103"/>
      <c r="HQ248" s="103"/>
      <c r="HR248" s="103"/>
      <c r="HS248" s="103"/>
      <c r="HT248" s="103"/>
      <c r="HU248" s="103"/>
      <c r="HV248" s="103"/>
      <c r="HW248" s="103"/>
      <c r="HX248" s="103"/>
      <c r="HY248" s="103"/>
      <c r="HZ248" s="103"/>
      <c r="IA248" s="103"/>
      <c r="IB248" s="103"/>
      <c r="IC248" s="103"/>
      <c r="ID248" s="103"/>
      <c r="IE248" s="103"/>
      <c r="IF248" s="103"/>
      <c r="IG248" s="103"/>
      <c r="IH248" s="103"/>
      <c r="II248" s="103"/>
      <c r="IJ248" s="103"/>
      <c r="IK248" s="103"/>
      <c r="IL248" s="103"/>
      <c r="IM248" s="103"/>
      <c r="IN248" s="103"/>
      <c r="IO248" s="103"/>
      <c r="IP248" s="103"/>
      <c r="IQ248" s="103"/>
      <c r="IR248" s="103"/>
      <c r="IS248" s="103"/>
      <c r="IT248" s="103"/>
      <c r="IU248" s="103"/>
      <c r="IV248" s="103"/>
      <c r="IW248" s="103"/>
      <c r="IX248" s="103"/>
      <c r="IY248" s="103"/>
      <c r="IZ248" s="103"/>
    </row>
    <row r="249" spans="1:260" s="108" customFormat="1" ht="15" hidden="1" x14ac:dyDescent="0.25">
      <c r="A249" s="8"/>
      <c r="B249" s="8"/>
      <c r="C249" s="4"/>
      <c r="D249" s="9"/>
      <c r="E249" s="9"/>
      <c r="F249" s="9"/>
      <c r="G249" s="9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103"/>
      <c r="U249" s="4"/>
      <c r="V249" s="4"/>
      <c r="W249" s="4"/>
      <c r="X249" s="4"/>
      <c r="Y249" s="4"/>
      <c r="Z249" s="4"/>
      <c r="AA249" s="4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  <c r="DD249" s="103"/>
      <c r="DE249" s="103"/>
      <c r="DF249" s="103"/>
      <c r="DG249" s="103"/>
      <c r="DH249" s="103"/>
      <c r="DI249" s="103"/>
      <c r="DJ249" s="103"/>
      <c r="DK249" s="103"/>
      <c r="DL249" s="103"/>
      <c r="DM249" s="103"/>
      <c r="DN249" s="103"/>
      <c r="DO249" s="103"/>
      <c r="DP249" s="103"/>
      <c r="DQ249" s="103"/>
      <c r="DR249" s="103"/>
      <c r="DS249" s="103"/>
      <c r="DT249" s="103"/>
      <c r="DU249" s="103"/>
      <c r="DV249" s="103"/>
      <c r="DW249" s="103"/>
      <c r="DX249" s="103"/>
      <c r="DY249" s="103"/>
      <c r="DZ249" s="103"/>
      <c r="EA249" s="103"/>
      <c r="EB249" s="103"/>
      <c r="EC249" s="103"/>
      <c r="ED249" s="103"/>
      <c r="EE249" s="103"/>
      <c r="EF249" s="103"/>
      <c r="EG249" s="103"/>
      <c r="EH249" s="103"/>
      <c r="EI249" s="103"/>
      <c r="EJ249" s="103"/>
      <c r="EK249" s="103"/>
      <c r="EL249" s="103"/>
      <c r="EM249" s="103"/>
      <c r="EN249" s="103"/>
      <c r="EO249" s="103"/>
      <c r="EP249" s="103"/>
      <c r="EQ249" s="103"/>
      <c r="ER249" s="103"/>
      <c r="ES249" s="103"/>
      <c r="ET249" s="103"/>
      <c r="EU249" s="103"/>
      <c r="EV249" s="103"/>
      <c r="EW249" s="103"/>
      <c r="EX249" s="103"/>
      <c r="EY249" s="103"/>
      <c r="EZ249" s="103"/>
      <c r="FA249" s="103"/>
      <c r="FB249" s="103"/>
      <c r="FC249" s="103"/>
      <c r="FD249" s="103"/>
      <c r="FE249" s="103"/>
      <c r="FF249" s="103"/>
      <c r="FG249" s="103"/>
      <c r="FH249" s="103"/>
      <c r="FI249" s="103"/>
      <c r="FJ249" s="103"/>
      <c r="FK249" s="103"/>
      <c r="FL249" s="103"/>
      <c r="FM249" s="103"/>
      <c r="FN249" s="103"/>
      <c r="FO249" s="103"/>
      <c r="FP249" s="103"/>
      <c r="FQ249" s="103"/>
      <c r="FR249" s="103"/>
      <c r="FS249" s="103"/>
      <c r="FT249" s="103"/>
      <c r="FU249" s="103"/>
      <c r="FV249" s="103"/>
      <c r="FW249" s="103"/>
      <c r="FX249" s="103"/>
      <c r="FY249" s="103"/>
      <c r="FZ249" s="103"/>
      <c r="GA249" s="103"/>
      <c r="GB249" s="103"/>
      <c r="GC249" s="103"/>
      <c r="GD249" s="103"/>
      <c r="GE249" s="103"/>
      <c r="GF249" s="103"/>
      <c r="GG249" s="103"/>
      <c r="GH249" s="103"/>
      <c r="GI249" s="103"/>
      <c r="GJ249" s="103"/>
      <c r="GK249" s="103"/>
      <c r="GL249" s="103"/>
      <c r="GM249" s="103"/>
      <c r="GN249" s="103"/>
      <c r="GO249" s="103"/>
      <c r="GP249" s="103"/>
      <c r="GQ249" s="103"/>
      <c r="GR249" s="103"/>
      <c r="GS249" s="103"/>
      <c r="GT249" s="103"/>
      <c r="GU249" s="103"/>
      <c r="GV249" s="103"/>
      <c r="GW249" s="103"/>
      <c r="GX249" s="103"/>
      <c r="GY249" s="103"/>
      <c r="GZ249" s="103"/>
      <c r="HA249" s="103"/>
      <c r="HB249" s="103"/>
      <c r="HC249" s="103"/>
      <c r="HD249" s="103"/>
      <c r="HE249" s="103"/>
      <c r="HF249" s="103"/>
      <c r="HG249" s="103"/>
      <c r="HH249" s="103"/>
      <c r="HI249" s="103"/>
      <c r="HJ249" s="103"/>
      <c r="HK249" s="103"/>
      <c r="HL249" s="103"/>
      <c r="HM249" s="103"/>
      <c r="HN249" s="103"/>
      <c r="HO249" s="103"/>
      <c r="HP249" s="103"/>
      <c r="HQ249" s="103"/>
      <c r="HR249" s="103"/>
      <c r="HS249" s="103"/>
      <c r="HT249" s="103"/>
      <c r="HU249" s="103"/>
      <c r="HV249" s="103"/>
      <c r="HW249" s="103"/>
      <c r="HX249" s="103"/>
      <c r="HY249" s="103"/>
      <c r="HZ249" s="103"/>
      <c r="IA249" s="103"/>
      <c r="IB249" s="103"/>
      <c r="IC249" s="103"/>
      <c r="ID249" s="103"/>
      <c r="IE249" s="103"/>
      <c r="IF249" s="103"/>
      <c r="IG249" s="103"/>
      <c r="IH249" s="103"/>
      <c r="II249" s="103"/>
      <c r="IJ249" s="103"/>
      <c r="IK249" s="103"/>
      <c r="IL249" s="103"/>
      <c r="IM249" s="103"/>
      <c r="IN249" s="103"/>
      <c r="IO249" s="103"/>
      <c r="IP249" s="103"/>
      <c r="IQ249" s="103"/>
      <c r="IR249" s="103"/>
      <c r="IS249" s="103"/>
      <c r="IT249" s="103"/>
      <c r="IU249" s="103"/>
      <c r="IV249" s="103"/>
      <c r="IW249" s="103"/>
      <c r="IX249" s="103"/>
      <c r="IY249" s="103"/>
      <c r="IZ249" s="103"/>
    </row>
    <row r="250" spans="1:260" s="108" customFormat="1" ht="15" hidden="1" x14ac:dyDescent="0.25">
      <c r="A250" s="8"/>
      <c r="B250" s="8"/>
      <c r="C250" s="4"/>
      <c r="D250" s="9"/>
      <c r="E250" s="9"/>
      <c r="F250" s="9"/>
      <c r="G250" s="9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103"/>
      <c r="U250" s="4"/>
      <c r="V250" s="4"/>
      <c r="W250" s="4"/>
      <c r="X250" s="4"/>
      <c r="Y250" s="4"/>
      <c r="Z250" s="4"/>
      <c r="AA250" s="4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3"/>
      <c r="CF250" s="103"/>
      <c r="CG250" s="103"/>
      <c r="CH250" s="103"/>
      <c r="CI250" s="103"/>
      <c r="CJ250" s="103"/>
      <c r="CK250" s="103"/>
      <c r="CL250" s="103"/>
      <c r="CM250" s="103"/>
      <c r="CN250" s="103"/>
      <c r="CO250" s="103"/>
      <c r="CP250" s="103"/>
      <c r="CQ250" s="103"/>
      <c r="CR250" s="103"/>
      <c r="CS250" s="103"/>
      <c r="CT250" s="103"/>
      <c r="CU250" s="103"/>
      <c r="CV250" s="103"/>
      <c r="CW250" s="103"/>
      <c r="CX250" s="103"/>
      <c r="CY250" s="103"/>
      <c r="CZ250" s="103"/>
      <c r="DA250" s="103"/>
      <c r="DB250" s="103"/>
      <c r="DC250" s="103"/>
      <c r="DD250" s="103"/>
      <c r="DE250" s="103"/>
      <c r="DF250" s="103"/>
      <c r="DG250" s="103"/>
      <c r="DH250" s="103"/>
      <c r="DI250" s="103"/>
      <c r="DJ250" s="103"/>
      <c r="DK250" s="103"/>
      <c r="DL250" s="103"/>
      <c r="DM250" s="103"/>
      <c r="DN250" s="103"/>
      <c r="DO250" s="103"/>
      <c r="DP250" s="103"/>
      <c r="DQ250" s="103"/>
      <c r="DR250" s="103"/>
      <c r="DS250" s="103"/>
      <c r="DT250" s="103"/>
      <c r="DU250" s="103"/>
      <c r="DV250" s="103"/>
      <c r="DW250" s="103"/>
      <c r="DX250" s="103"/>
      <c r="DY250" s="103"/>
      <c r="DZ250" s="103"/>
      <c r="EA250" s="103"/>
      <c r="EB250" s="103"/>
      <c r="EC250" s="103"/>
      <c r="ED250" s="103"/>
      <c r="EE250" s="103"/>
      <c r="EF250" s="103"/>
      <c r="EG250" s="103"/>
      <c r="EH250" s="103"/>
      <c r="EI250" s="103"/>
      <c r="EJ250" s="103"/>
      <c r="EK250" s="103"/>
      <c r="EL250" s="103"/>
      <c r="EM250" s="103"/>
      <c r="EN250" s="103"/>
      <c r="EO250" s="103"/>
      <c r="EP250" s="103"/>
      <c r="EQ250" s="103"/>
      <c r="ER250" s="103"/>
      <c r="ES250" s="103"/>
      <c r="ET250" s="103"/>
      <c r="EU250" s="103"/>
      <c r="EV250" s="103"/>
      <c r="EW250" s="103"/>
      <c r="EX250" s="103"/>
      <c r="EY250" s="103"/>
      <c r="EZ250" s="103"/>
      <c r="FA250" s="103"/>
      <c r="FB250" s="103"/>
      <c r="FC250" s="103"/>
      <c r="FD250" s="103"/>
      <c r="FE250" s="103"/>
      <c r="FF250" s="103"/>
      <c r="FG250" s="103"/>
      <c r="FH250" s="103"/>
      <c r="FI250" s="103"/>
      <c r="FJ250" s="103"/>
      <c r="FK250" s="103"/>
      <c r="FL250" s="103"/>
      <c r="FM250" s="103"/>
      <c r="FN250" s="103"/>
      <c r="FO250" s="103"/>
      <c r="FP250" s="103"/>
      <c r="FQ250" s="103"/>
      <c r="FR250" s="103"/>
      <c r="FS250" s="103"/>
      <c r="FT250" s="103"/>
      <c r="FU250" s="103"/>
      <c r="FV250" s="103"/>
      <c r="FW250" s="103"/>
      <c r="FX250" s="103"/>
      <c r="FY250" s="103"/>
      <c r="FZ250" s="103"/>
      <c r="GA250" s="103"/>
      <c r="GB250" s="103"/>
      <c r="GC250" s="103"/>
      <c r="GD250" s="103"/>
      <c r="GE250" s="103"/>
      <c r="GF250" s="103"/>
      <c r="GG250" s="103"/>
      <c r="GH250" s="103"/>
      <c r="GI250" s="103"/>
      <c r="GJ250" s="103"/>
      <c r="GK250" s="103"/>
      <c r="GL250" s="103"/>
      <c r="GM250" s="103"/>
      <c r="GN250" s="103"/>
      <c r="GO250" s="103"/>
      <c r="GP250" s="103"/>
      <c r="GQ250" s="103"/>
      <c r="GR250" s="103"/>
      <c r="GS250" s="103"/>
      <c r="GT250" s="103"/>
      <c r="GU250" s="103"/>
      <c r="GV250" s="103"/>
      <c r="GW250" s="103"/>
      <c r="GX250" s="103"/>
      <c r="GY250" s="103"/>
      <c r="GZ250" s="103"/>
      <c r="HA250" s="103"/>
      <c r="HB250" s="103"/>
      <c r="HC250" s="103"/>
      <c r="HD250" s="103"/>
      <c r="HE250" s="103"/>
      <c r="HF250" s="103"/>
      <c r="HG250" s="103"/>
      <c r="HH250" s="103"/>
      <c r="HI250" s="103"/>
      <c r="HJ250" s="103"/>
      <c r="HK250" s="103"/>
      <c r="HL250" s="103"/>
      <c r="HM250" s="103"/>
      <c r="HN250" s="103"/>
      <c r="HO250" s="103"/>
      <c r="HP250" s="103"/>
      <c r="HQ250" s="103"/>
      <c r="HR250" s="103"/>
      <c r="HS250" s="103"/>
      <c r="HT250" s="103"/>
      <c r="HU250" s="103"/>
      <c r="HV250" s="103"/>
      <c r="HW250" s="103"/>
      <c r="HX250" s="103"/>
      <c r="HY250" s="103"/>
      <c r="HZ250" s="103"/>
      <c r="IA250" s="103"/>
      <c r="IB250" s="103"/>
      <c r="IC250" s="103"/>
      <c r="ID250" s="103"/>
      <c r="IE250" s="103"/>
      <c r="IF250" s="103"/>
      <c r="IG250" s="103"/>
      <c r="IH250" s="103"/>
      <c r="II250" s="103"/>
      <c r="IJ250" s="103"/>
      <c r="IK250" s="103"/>
      <c r="IL250" s="103"/>
      <c r="IM250" s="103"/>
      <c r="IN250" s="103"/>
      <c r="IO250" s="103"/>
      <c r="IP250" s="103"/>
      <c r="IQ250" s="103"/>
      <c r="IR250" s="103"/>
      <c r="IS250" s="103"/>
      <c r="IT250" s="103"/>
      <c r="IU250" s="103"/>
      <c r="IV250" s="103"/>
      <c r="IW250" s="103"/>
      <c r="IX250" s="103"/>
      <c r="IY250" s="103"/>
      <c r="IZ250" s="103"/>
    </row>
    <row r="251" spans="1:260" s="108" customFormat="1" ht="15" hidden="1" x14ac:dyDescent="0.25">
      <c r="A251" s="8"/>
      <c r="B251" s="8"/>
      <c r="C251" s="4"/>
      <c r="D251" s="9"/>
      <c r="E251" s="9"/>
      <c r="F251" s="9"/>
      <c r="G251" s="9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103"/>
      <c r="U251" s="4"/>
      <c r="V251" s="4"/>
      <c r="W251" s="4"/>
      <c r="X251" s="4"/>
      <c r="Y251" s="4"/>
      <c r="Z251" s="4"/>
      <c r="AA251" s="4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3"/>
      <c r="CF251" s="103"/>
      <c r="CG251" s="103"/>
      <c r="CH251" s="103"/>
      <c r="CI251" s="103"/>
      <c r="CJ251" s="103"/>
      <c r="CK251" s="103"/>
      <c r="CL251" s="103"/>
      <c r="CM251" s="103"/>
      <c r="CN251" s="103"/>
      <c r="CO251" s="103"/>
      <c r="CP251" s="103"/>
      <c r="CQ251" s="103"/>
      <c r="CR251" s="103"/>
      <c r="CS251" s="103"/>
      <c r="CT251" s="103"/>
      <c r="CU251" s="103"/>
      <c r="CV251" s="103"/>
      <c r="CW251" s="103"/>
      <c r="CX251" s="103"/>
      <c r="CY251" s="103"/>
      <c r="CZ251" s="103"/>
      <c r="DA251" s="103"/>
      <c r="DB251" s="103"/>
      <c r="DC251" s="103"/>
      <c r="DD251" s="103"/>
      <c r="DE251" s="103"/>
      <c r="DF251" s="103"/>
      <c r="DG251" s="103"/>
      <c r="DH251" s="103"/>
      <c r="DI251" s="103"/>
      <c r="DJ251" s="103"/>
      <c r="DK251" s="103"/>
      <c r="DL251" s="103"/>
      <c r="DM251" s="103"/>
      <c r="DN251" s="103"/>
      <c r="DO251" s="103"/>
      <c r="DP251" s="103"/>
      <c r="DQ251" s="103"/>
      <c r="DR251" s="103"/>
      <c r="DS251" s="103"/>
      <c r="DT251" s="103"/>
      <c r="DU251" s="103"/>
      <c r="DV251" s="103"/>
      <c r="DW251" s="103"/>
      <c r="DX251" s="103"/>
      <c r="DY251" s="103"/>
      <c r="DZ251" s="103"/>
      <c r="EA251" s="103"/>
      <c r="EB251" s="103"/>
      <c r="EC251" s="103"/>
      <c r="ED251" s="103"/>
      <c r="EE251" s="103"/>
      <c r="EF251" s="103"/>
      <c r="EG251" s="103"/>
      <c r="EH251" s="103"/>
      <c r="EI251" s="103"/>
      <c r="EJ251" s="103"/>
      <c r="EK251" s="103"/>
      <c r="EL251" s="103"/>
      <c r="EM251" s="103"/>
      <c r="EN251" s="103"/>
      <c r="EO251" s="103"/>
      <c r="EP251" s="103"/>
      <c r="EQ251" s="103"/>
      <c r="ER251" s="103"/>
      <c r="ES251" s="103"/>
      <c r="ET251" s="103"/>
      <c r="EU251" s="103"/>
      <c r="EV251" s="103"/>
      <c r="EW251" s="103"/>
      <c r="EX251" s="103"/>
      <c r="EY251" s="103"/>
      <c r="EZ251" s="103"/>
      <c r="FA251" s="103"/>
      <c r="FB251" s="103"/>
      <c r="FC251" s="103"/>
      <c r="FD251" s="103"/>
      <c r="FE251" s="103"/>
      <c r="FF251" s="103"/>
      <c r="FG251" s="103"/>
      <c r="FH251" s="103"/>
      <c r="FI251" s="103"/>
      <c r="FJ251" s="103"/>
      <c r="FK251" s="103"/>
      <c r="FL251" s="103"/>
      <c r="FM251" s="103"/>
      <c r="FN251" s="103"/>
      <c r="FO251" s="103"/>
      <c r="FP251" s="103"/>
      <c r="FQ251" s="103"/>
      <c r="FR251" s="103"/>
      <c r="FS251" s="103"/>
      <c r="FT251" s="103"/>
      <c r="FU251" s="103"/>
      <c r="FV251" s="103"/>
      <c r="FW251" s="103"/>
      <c r="FX251" s="103"/>
      <c r="FY251" s="103"/>
      <c r="FZ251" s="103"/>
      <c r="GA251" s="103"/>
      <c r="GB251" s="103"/>
      <c r="GC251" s="103"/>
      <c r="GD251" s="103"/>
      <c r="GE251" s="103"/>
      <c r="GF251" s="103"/>
      <c r="GG251" s="103"/>
      <c r="GH251" s="103"/>
      <c r="GI251" s="103"/>
      <c r="GJ251" s="103"/>
      <c r="GK251" s="103"/>
      <c r="GL251" s="103"/>
      <c r="GM251" s="103"/>
      <c r="GN251" s="103"/>
      <c r="GO251" s="103"/>
      <c r="GP251" s="103"/>
      <c r="GQ251" s="103"/>
      <c r="GR251" s="103"/>
      <c r="GS251" s="103"/>
      <c r="GT251" s="103"/>
      <c r="GU251" s="103"/>
      <c r="GV251" s="103"/>
      <c r="GW251" s="103"/>
      <c r="GX251" s="103"/>
      <c r="GY251" s="103"/>
      <c r="GZ251" s="103"/>
      <c r="HA251" s="103"/>
      <c r="HB251" s="103"/>
      <c r="HC251" s="103"/>
      <c r="HD251" s="103"/>
      <c r="HE251" s="103"/>
      <c r="HF251" s="103"/>
      <c r="HG251" s="103"/>
      <c r="HH251" s="103"/>
      <c r="HI251" s="103"/>
      <c r="HJ251" s="103"/>
      <c r="HK251" s="103"/>
      <c r="HL251" s="103"/>
      <c r="HM251" s="103"/>
      <c r="HN251" s="103"/>
      <c r="HO251" s="103"/>
      <c r="HP251" s="103"/>
      <c r="HQ251" s="103"/>
      <c r="HR251" s="103"/>
      <c r="HS251" s="103"/>
      <c r="HT251" s="103"/>
      <c r="HU251" s="103"/>
      <c r="HV251" s="103"/>
      <c r="HW251" s="103"/>
      <c r="HX251" s="103"/>
      <c r="HY251" s="103"/>
      <c r="HZ251" s="103"/>
      <c r="IA251" s="103"/>
      <c r="IB251" s="103"/>
      <c r="IC251" s="103"/>
      <c r="ID251" s="103"/>
      <c r="IE251" s="103"/>
      <c r="IF251" s="103"/>
      <c r="IG251" s="103"/>
      <c r="IH251" s="103"/>
      <c r="II251" s="103"/>
      <c r="IJ251" s="103"/>
      <c r="IK251" s="103"/>
      <c r="IL251" s="103"/>
      <c r="IM251" s="103"/>
      <c r="IN251" s="103"/>
      <c r="IO251" s="103"/>
      <c r="IP251" s="103"/>
      <c r="IQ251" s="103"/>
      <c r="IR251" s="103"/>
      <c r="IS251" s="103"/>
      <c r="IT251" s="103"/>
      <c r="IU251" s="103"/>
      <c r="IV251" s="103"/>
      <c r="IW251" s="103"/>
      <c r="IX251" s="103"/>
      <c r="IY251" s="103"/>
      <c r="IZ251" s="103"/>
    </row>
    <row r="252" spans="1:260" s="108" customFormat="1" ht="15" hidden="1" x14ac:dyDescent="0.25">
      <c r="A252" s="8"/>
      <c r="B252" s="8"/>
      <c r="C252" s="4"/>
      <c r="D252" s="9"/>
      <c r="E252" s="9"/>
      <c r="F252" s="9"/>
      <c r="G252" s="9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103"/>
      <c r="U252" s="4"/>
      <c r="V252" s="4"/>
      <c r="W252" s="4"/>
      <c r="X252" s="4"/>
      <c r="Y252" s="4"/>
      <c r="Z252" s="4"/>
      <c r="AA252" s="4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  <c r="DD252" s="103"/>
      <c r="DE252" s="103"/>
      <c r="DF252" s="103"/>
      <c r="DG252" s="103"/>
      <c r="DH252" s="103"/>
      <c r="DI252" s="103"/>
      <c r="DJ252" s="103"/>
      <c r="DK252" s="103"/>
      <c r="DL252" s="103"/>
      <c r="DM252" s="103"/>
      <c r="DN252" s="103"/>
      <c r="DO252" s="103"/>
      <c r="DP252" s="103"/>
      <c r="DQ252" s="103"/>
      <c r="DR252" s="103"/>
      <c r="DS252" s="103"/>
      <c r="DT252" s="103"/>
      <c r="DU252" s="103"/>
      <c r="DV252" s="103"/>
      <c r="DW252" s="103"/>
      <c r="DX252" s="103"/>
      <c r="DY252" s="103"/>
      <c r="DZ252" s="103"/>
      <c r="EA252" s="103"/>
      <c r="EB252" s="103"/>
      <c r="EC252" s="103"/>
      <c r="ED252" s="103"/>
      <c r="EE252" s="103"/>
      <c r="EF252" s="103"/>
      <c r="EG252" s="103"/>
      <c r="EH252" s="103"/>
      <c r="EI252" s="103"/>
      <c r="EJ252" s="103"/>
      <c r="EK252" s="103"/>
      <c r="EL252" s="103"/>
      <c r="EM252" s="103"/>
      <c r="EN252" s="103"/>
      <c r="EO252" s="103"/>
      <c r="EP252" s="103"/>
      <c r="EQ252" s="103"/>
      <c r="ER252" s="103"/>
      <c r="ES252" s="103"/>
      <c r="ET252" s="103"/>
      <c r="EU252" s="103"/>
      <c r="EV252" s="103"/>
      <c r="EW252" s="103"/>
      <c r="EX252" s="103"/>
      <c r="EY252" s="103"/>
      <c r="EZ252" s="103"/>
      <c r="FA252" s="103"/>
      <c r="FB252" s="103"/>
      <c r="FC252" s="103"/>
      <c r="FD252" s="103"/>
      <c r="FE252" s="103"/>
      <c r="FF252" s="103"/>
      <c r="FG252" s="103"/>
      <c r="FH252" s="103"/>
      <c r="FI252" s="103"/>
      <c r="FJ252" s="103"/>
      <c r="FK252" s="103"/>
      <c r="FL252" s="103"/>
      <c r="FM252" s="103"/>
      <c r="FN252" s="103"/>
      <c r="FO252" s="103"/>
      <c r="FP252" s="103"/>
      <c r="FQ252" s="103"/>
      <c r="FR252" s="103"/>
      <c r="FS252" s="103"/>
      <c r="FT252" s="103"/>
      <c r="FU252" s="103"/>
      <c r="FV252" s="103"/>
      <c r="FW252" s="103"/>
      <c r="FX252" s="103"/>
      <c r="FY252" s="103"/>
      <c r="FZ252" s="103"/>
      <c r="GA252" s="103"/>
      <c r="GB252" s="103"/>
      <c r="GC252" s="103"/>
      <c r="GD252" s="103"/>
      <c r="GE252" s="103"/>
      <c r="GF252" s="103"/>
      <c r="GG252" s="103"/>
      <c r="GH252" s="103"/>
      <c r="GI252" s="103"/>
      <c r="GJ252" s="103"/>
      <c r="GK252" s="103"/>
      <c r="GL252" s="103"/>
      <c r="GM252" s="103"/>
      <c r="GN252" s="103"/>
      <c r="GO252" s="103"/>
      <c r="GP252" s="103"/>
      <c r="GQ252" s="103"/>
      <c r="GR252" s="103"/>
      <c r="GS252" s="103"/>
      <c r="GT252" s="103"/>
      <c r="GU252" s="103"/>
      <c r="GV252" s="103"/>
      <c r="GW252" s="103"/>
      <c r="GX252" s="103"/>
      <c r="GY252" s="103"/>
      <c r="GZ252" s="103"/>
      <c r="HA252" s="103"/>
      <c r="HB252" s="103"/>
      <c r="HC252" s="103"/>
      <c r="HD252" s="103"/>
      <c r="HE252" s="103"/>
      <c r="HF252" s="103"/>
      <c r="HG252" s="103"/>
      <c r="HH252" s="103"/>
      <c r="HI252" s="103"/>
      <c r="HJ252" s="103"/>
      <c r="HK252" s="103"/>
      <c r="HL252" s="103"/>
      <c r="HM252" s="103"/>
      <c r="HN252" s="103"/>
      <c r="HO252" s="103"/>
      <c r="HP252" s="103"/>
      <c r="HQ252" s="103"/>
      <c r="HR252" s="103"/>
      <c r="HS252" s="103"/>
      <c r="HT252" s="103"/>
      <c r="HU252" s="103"/>
      <c r="HV252" s="103"/>
      <c r="HW252" s="103"/>
      <c r="HX252" s="103"/>
      <c r="HY252" s="103"/>
      <c r="HZ252" s="103"/>
      <c r="IA252" s="103"/>
      <c r="IB252" s="103"/>
      <c r="IC252" s="103"/>
      <c r="ID252" s="103"/>
      <c r="IE252" s="103"/>
      <c r="IF252" s="103"/>
      <c r="IG252" s="103"/>
      <c r="IH252" s="103"/>
      <c r="II252" s="103"/>
      <c r="IJ252" s="103"/>
      <c r="IK252" s="103"/>
      <c r="IL252" s="103"/>
      <c r="IM252" s="103"/>
      <c r="IN252" s="103"/>
      <c r="IO252" s="103"/>
      <c r="IP252" s="103"/>
      <c r="IQ252" s="103"/>
      <c r="IR252" s="103"/>
      <c r="IS252" s="103"/>
      <c r="IT252" s="103"/>
      <c r="IU252" s="103"/>
      <c r="IV252" s="103"/>
      <c r="IW252" s="103"/>
      <c r="IX252" s="103"/>
      <c r="IY252" s="103"/>
      <c r="IZ252" s="103"/>
    </row>
    <row r="253" spans="1:260" s="108" customFormat="1" ht="15" hidden="1" x14ac:dyDescent="0.25">
      <c r="A253" s="8"/>
      <c r="B253" s="8"/>
      <c r="C253" s="4"/>
      <c r="D253" s="9"/>
      <c r="E253" s="9"/>
      <c r="F253" s="9"/>
      <c r="G253" s="9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103"/>
      <c r="U253" s="4"/>
      <c r="V253" s="4"/>
      <c r="W253" s="4"/>
      <c r="X253" s="4"/>
      <c r="Y253" s="4"/>
      <c r="Z253" s="4"/>
      <c r="AA253" s="4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  <c r="CW253" s="103"/>
      <c r="CX253" s="103"/>
      <c r="CY253" s="103"/>
      <c r="CZ253" s="103"/>
      <c r="DA253" s="103"/>
      <c r="DB253" s="103"/>
      <c r="DC253" s="103"/>
      <c r="DD253" s="103"/>
      <c r="DE253" s="103"/>
      <c r="DF253" s="103"/>
      <c r="DG253" s="103"/>
      <c r="DH253" s="103"/>
      <c r="DI253" s="103"/>
      <c r="DJ253" s="103"/>
      <c r="DK253" s="103"/>
      <c r="DL253" s="103"/>
      <c r="DM253" s="103"/>
      <c r="DN253" s="103"/>
      <c r="DO253" s="103"/>
      <c r="DP253" s="103"/>
      <c r="DQ253" s="103"/>
      <c r="DR253" s="103"/>
      <c r="DS253" s="103"/>
      <c r="DT253" s="103"/>
      <c r="DU253" s="103"/>
      <c r="DV253" s="103"/>
      <c r="DW253" s="103"/>
      <c r="DX253" s="103"/>
      <c r="DY253" s="103"/>
      <c r="DZ253" s="103"/>
      <c r="EA253" s="103"/>
      <c r="EB253" s="103"/>
      <c r="EC253" s="103"/>
      <c r="ED253" s="103"/>
      <c r="EE253" s="103"/>
      <c r="EF253" s="103"/>
      <c r="EG253" s="103"/>
      <c r="EH253" s="103"/>
      <c r="EI253" s="103"/>
      <c r="EJ253" s="103"/>
      <c r="EK253" s="103"/>
      <c r="EL253" s="103"/>
      <c r="EM253" s="103"/>
      <c r="EN253" s="103"/>
      <c r="EO253" s="103"/>
      <c r="EP253" s="103"/>
      <c r="EQ253" s="103"/>
      <c r="ER253" s="103"/>
      <c r="ES253" s="103"/>
      <c r="ET253" s="103"/>
      <c r="EU253" s="103"/>
      <c r="EV253" s="103"/>
      <c r="EW253" s="103"/>
      <c r="EX253" s="103"/>
      <c r="EY253" s="103"/>
      <c r="EZ253" s="103"/>
      <c r="FA253" s="103"/>
      <c r="FB253" s="103"/>
      <c r="FC253" s="103"/>
      <c r="FD253" s="103"/>
      <c r="FE253" s="103"/>
      <c r="FF253" s="103"/>
      <c r="FG253" s="103"/>
      <c r="FH253" s="103"/>
      <c r="FI253" s="103"/>
      <c r="FJ253" s="103"/>
      <c r="FK253" s="103"/>
      <c r="FL253" s="103"/>
      <c r="FM253" s="103"/>
      <c r="FN253" s="103"/>
      <c r="FO253" s="103"/>
      <c r="FP253" s="103"/>
      <c r="FQ253" s="103"/>
      <c r="FR253" s="103"/>
      <c r="FS253" s="103"/>
      <c r="FT253" s="103"/>
      <c r="FU253" s="103"/>
      <c r="FV253" s="103"/>
      <c r="FW253" s="103"/>
      <c r="FX253" s="103"/>
      <c r="FY253" s="103"/>
      <c r="FZ253" s="103"/>
      <c r="GA253" s="103"/>
      <c r="GB253" s="103"/>
      <c r="GC253" s="103"/>
      <c r="GD253" s="103"/>
      <c r="GE253" s="103"/>
      <c r="GF253" s="103"/>
      <c r="GG253" s="103"/>
      <c r="GH253" s="103"/>
      <c r="GI253" s="103"/>
      <c r="GJ253" s="103"/>
      <c r="GK253" s="103"/>
      <c r="GL253" s="103"/>
      <c r="GM253" s="103"/>
      <c r="GN253" s="103"/>
      <c r="GO253" s="103"/>
      <c r="GP253" s="103"/>
      <c r="GQ253" s="103"/>
      <c r="GR253" s="103"/>
      <c r="GS253" s="103"/>
      <c r="GT253" s="103"/>
      <c r="GU253" s="103"/>
      <c r="GV253" s="103"/>
      <c r="GW253" s="103"/>
      <c r="GX253" s="103"/>
      <c r="GY253" s="103"/>
      <c r="GZ253" s="103"/>
      <c r="HA253" s="103"/>
      <c r="HB253" s="103"/>
      <c r="HC253" s="103"/>
      <c r="HD253" s="103"/>
      <c r="HE253" s="103"/>
      <c r="HF253" s="103"/>
      <c r="HG253" s="103"/>
      <c r="HH253" s="103"/>
      <c r="HI253" s="103"/>
      <c r="HJ253" s="103"/>
      <c r="HK253" s="103"/>
      <c r="HL253" s="103"/>
      <c r="HM253" s="103"/>
      <c r="HN253" s="103"/>
      <c r="HO253" s="103"/>
      <c r="HP253" s="103"/>
      <c r="HQ253" s="103"/>
      <c r="HR253" s="103"/>
      <c r="HS253" s="103"/>
      <c r="HT253" s="103"/>
      <c r="HU253" s="103"/>
      <c r="HV253" s="103"/>
      <c r="HW253" s="103"/>
      <c r="HX253" s="103"/>
      <c r="HY253" s="103"/>
      <c r="HZ253" s="103"/>
      <c r="IA253" s="103"/>
      <c r="IB253" s="103"/>
      <c r="IC253" s="103"/>
      <c r="ID253" s="103"/>
      <c r="IE253" s="103"/>
      <c r="IF253" s="103"/>
      <c r="IG253" s="103"/>
      <c r="IH253" s="103"/>
      <c r="II253" s="103"/>
      <c r="IJ253" s="103"/>
      <c r="IK253" s="103"/>
      <c r="IL253" s="103"/>
      <c r="IM253" s="103"/>
      <c r="IN253" s="103"/>
      <c r="IO253" s="103"/>
      <c r="IP253" s="103"/>
      <c r="IQ253" s="103"/>
      <c r="IR253" s="103"/>
      <c r="IS253" s="103"/>
      <c r="IT253" s="103"/>
      <c r="IU253" s="103"/>
      <c r="IV253" s="103"/>
      <c r="IW253" s="103"/>
      <c r="IX253" s="103"/>
      <c r="IY253" s="103"/>
      <c r="IZ253" s="103"/>
    </row>
    <row r="254" spans="1:260" s="108" customFormat="1" ht="15" hidden="1" x14ac:dyDescent="0.25">
      <c r="A254" s="8"/>
      <c r="B254" s="8"/>
      <c r="C254" s="4"/>
      <c r="D254" s="9"/>
      <c r="E254" s="9"/>
      <c r="F254" s="9"/>
      <c r="G254" s="9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103"/>
      <c r="U254" s="4"/>
      <c r="V254" s="4"/>
      <c r="W254" s="4"/>
      <c r="X254" s="4"/>
      <c r="Y254" s="4"/>
      <c r="Z254" s="4"/>
      <c r="AA254" s="4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  <c r="GS254" s="103"/>
      <c r="GT254" s="103"/>
      <c r="GU254" s="103"/>
      <c r="GV254" s="103"/>
      <c r="GW254" s="103"/>
      <c r="GX254" s="103"/>
      <c r="GY254" s="103"/>
      <c r="GZ254" s="103"/>
      <c r="HA254" s="103"/>
      <c r="HB254" s="103"/>
      <c r="HC254" s="103"/>
      <c r="HD254" s="103"/>
      <c r="HE254" s="103"/>
      <c r="HF254" s="103"/>
      <c r="HG254" s="103"/>
      <c r="HH254" s="103"/>
      <c r="HI254" s="103"/>
      <c r="HJ254" s="103"/>
      <c r="HK254" s="103"/>
      <c r="HL254" s="103"/>
      <c r="HM254" s="103"/>
      <c r="HN254" s="103"/>
      <c r="HO254" s="103"/>
      <c r="HP254" s="103"/>
      <c r="HQ254" s="103"/>
      <c r="HR254" s="103"/>
      <c r="HS254" s="103"/>
      <c r="HT254" s="103"/>
      <c r="HU254" s="103"/>
      <c r="HV254" s="103"/>
      <c r="HW254" s="103"/>
      <c r="HX254" s="103"/>
      <c r="HY254" s="103"/>
      <c r="HZ254" s="103"/>
      <c r="IA254" s="103"/>
      <c r="IB254" s="103"/>
      <c r="IC254" s="103"/>
      <c r="ID254" s="103"/>
      <c r="IE254" s="103"/>
      <c r="IF254" s="103"/>
      <c r="IG254" s="103"/>
      <c r="IH254" s="103"/>
      <c r="II254" s="103"/>
      <c r="IJ254" s="103"/>
      <c r="IK254" s="103"/>
      <c r="IL254" s="103"/>
      <c r="IM254" s="103"/>
      <c r="IN254" s="103"/>
      <c r="IO254" s="103"/>
      <c r="IP254" s="103"/>
      <c r="IQ254" s="103"/>
      <c r="IR254" s="103"/>
      <c r="IS254" s="103"/>
      <c r="IT254" s="103"/>
      <c r="IU254" s="103"/>
      <c r="IV254" s="103"/>
      <c r="IW254" s="103"/>
      <c r="IX254" s="103"/>
      <c r="IY254" s="103"/>
      <c r="IZ254" s="103"/>
    </row>
    <row r="255" spans="1:260" s="108" customFormat="1" ht="15" hidden="1" x14ac:dyDescent="0.25">
      <c r="A255" s="8"/>
      <c r="B255" s="8"/>
      <c r="C255" s="4"/>
      <c r="D255" s="9"/>
      <c r="E255" s="9"/>
      <c r="F255" s="9"/>
      <c r="G255" s="9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103"/>
      <c r="U255" s="4"/>
      <c r="V255" s="4"/>
      <c r="W255" s="4"/>
      <c r="X255" s="4"/>
      <c r="Y255" s="4"/>
      <c r="Z255" s="4"/>
      <c r="AA255" s="4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103"/>
      <c r="CI255" s="103"/>
      <c r="CJ255" s="103"/>
      <c r="CK255" s="103"/>
      <c r="CL255" s="103"/>
      <c r="CM255" s="103"/>
      <c r="CN255" s="103"/>
      <c r="CO255" s="103"/>
      <c r="CP255" s="103"/>
      <c r="CQ255" s="103"/>
      <c r="CR255" s="103"/>
      <c r="CS255" s="103"/>
      <c r="CT255" s="103"/>
      <c r="CU255" s="103"/>
      <c r="CV255" s="103"/>
      <c r="CW255" s="103"/>
      <c r="CX255" s="103"/>
      <c r="CY255" s="103"/>
      <c r="CZ255" s="103"/>
      <c r="DA255" s="103"/>
      <c r="DB255" s="103"/>
      <c r="DC255" s="103"/>
      <c r="DD255" s="103"/>
      <c r="DE255" s="103"/>
      <c r="DF255" s="103"/>
      <c r="DG255" s="103"/>
      <c r="DH255" s="103"/>
      <c r="DI255" s="103"/>
      <c r="DJ255" s="103"/>
      <c r="DK255" s="103"/>
      <c r="DL255" s="103"/>
      <c r="DM255" s="103"/>
      <c r="DN255" s="103"/>
      <c r="DO255" s="103"/>
      <c r="DP255" s="103"/>
      <c r="DQ255" s="103"/>
      <c r="DR255" s="103"/>
      <c r="DS255" s="103"/>
      <c r="DT255" s="103"/>
      <c r="DU255" s="103"/>
      <c r="DV255" s="103"/>
      <c r="DW255" s="103"/>
      <c r="DX255" s="103"/>
      <c r="DY255" s="103"/>
      <c r="DZ255" s="103"/>
      <c r="EA255" s="103"/>
      <c r="EB255" s="103"/>
      <c r="EC255" s="103"/>
      <c r="ED255" s="103"/>
      <c r="EE255" s="103"/>
      <c r="EF255" s="103"/>
      <c r="EG255" s="103"/>
      <c r="EH255" s="103"/>
      <c r="EI255" s="103"/>
      <c r="EJ255" s="103"/>
      <c r="EK255" s="103"/>
      <c r="EL255" s="103"/>
      <c r="EM255" s="103"/>
      <c r="EN255" s="103"/>
      <c r="EO255" s="103"/>
      <c r="EP255" s="103"/>
      <c r="EQ255" s="103"/>
      <c r="ER255" s="103"/>
      <c r="ES255" s="103"/>
      <c r="ET255" s="103"/>
      <c r="EU255" s="103"/>
      <c r="EV255" s="103"/>
      <c r="EW255" s="103"/>
      <c r="EX255" s="103"/>
      <c r="EY255" s="103"/>
      <c r="EZ255" s="103"/>
      <c r="FA255" s="103"/>
      <c r="FB255" s="103"/>
      <c r="FC255" s="103"/>
      <c r="FD255" s="103"/>
      <c r="FE255" s="103"/>
      <c r="FF255" s="103"/>
      <c r="FG255" s="103"/>
      <c r="FH255" s="103"/>
      <c r="FI255" s="103"/>
      <c r="FJ255" s="103"/>
      <c r="FK255" s="103"/>
      <c r="FL255" s="103"/>
      <c r="FM255" s="103"/>
      <c r="FN255" s="103"/>
      <c r="FO255" s="103"/>
      <c r="FP255" s="103"/>
      <c r="FQ255" s="103"/>
      <c r="FR255" s="103"/>
      <c r="FS255" s="103"/>
      <c r="FT255" s="103"/>
      <c r="FU255" s="103"/>
      <c r="FV255" s="103"/>
      <c r="FW255" s="103"/>
      <c r="FX255" s="103"/>
      <c r="FY255" s="103"/>
      <c r="FZ255" s="103"/>
      <c r="GA255" s="103"/>
      <c r="GB255" s="103"/>
      <c r="GC255" s="103"/>
      <c r="GD255" s="103"/>
      <c r="GE255" s="103"/>
      <c r="GF255" s="103"/>
      <c r="GG255" s="103"/>
      <c r="GH255" s="103"/>
      <c r="GI255" s="103"/>
      <c r="GJ255" s="103"/>
      <c r="GK255" s="103"/>
      <c r="GL255" s="103"/>
      <c r="GM255" s="103"/>
      <c r="GN255" s="103"/>
      <c r="GO255" s="103"/>
      <c r="GP255" s="103"/>
      <c r="GQ255" s="103"/>
      <c r="GR255" s="103"/>
      <c r="GS255" s="103"/>
      <c r="GT255" s="103"/>
      <c r="GU255" s="103"/>
      <c r="GV255" s="103"/>
      <c r="GW255" s="103"/>
      <c r="GX255" s="103"/>
      <c r="GY255" s="103"/>
      <c r="GZ255" s="103"/>
      <c r="HA255" s="103"/>
      <c r="HB255" s="103"/>
      <c r="HC255" s="103"/>
      <c r="HD255" s="103"/>
      <c r="HE255" s="103"/>
      <c r="HF255" s="103"/>
      <c r="HG255" s="103"/>
      <c r="HH255" s="103"/>
      <c r="HI255" s="103"/>
      <c r="HJ255" s="103"/>
      <c r="HK255" s="103"/>
      <c r="HL255" s="103"/>
      <c r="HM255" s="103"/>
      <c r="HN255" s="103"/>
      <c r="HO255" s="103"/>
      <c r="HP255" s="103"/>
      <c r="HQ255" s="103"/>
      <c r="HR255" s="103"/>
      <c r="HS255" s="103"/>
      <c r="HT255" s="103"/>
      <c r="HU255" s="103"/>
      <c r="HV255" s="103"/>
      <c r="HW255" s="103"/>
      <c r="HX255" s="103"/>
      <c r="HY255" s="103"/>
      <c r="HZ255" s="103"/>
      <c r="IA255" s="103"/>
      <c r="IB255" s="103"/>
      <c r="IC255" s="103"/>
      <c r="ID255" s="103"/>
      <c r="IE255" s="103"/>
      <c r="IF255" s="103"/>
      <c r="IG255" s="103"/>
      <c r="IH255" s="103"/>
      <c r="II255" s="103"/>
      <c r="IJ255" s="103"/>
      <c r="IK255" s="103"/>
      <c r="IL255" s="103"/>
      <c r="IM255" s="103"/>
      <c r="IN255" s="103"/>
      <c r="IO255" s="103"/>
      <c r="IP255" s="103"/>
      <c r="IQ255" s="103"/>
      <c r="IR255" s="103"/>
      <c r="IS255" s="103"/>
      <c r="IT255" s="103"/>
      <c r="IU255" s="103"/>
      <c r="IV255" s="103"/>
      <c r="IW255" s="103"/>
      <c r="IX255" s="103"/>
      <c r="IY255" s="103"/>
      <c r="IZ255" s="103"/>
    </row>
    <row r="256" spans="1:260" s="108" customFormat="1" ht="15" hidden="1" x14ac:dyDescent="0.25">
      <c r="A256" s="8"/>
      <c r="B256" s="8"/>
      <c r="C256" s="4"/>
      <c r="D256" s="9"/>
      <c r="E256" s="9"/>
      <c r="F256" s="9"/>
      <c r="G256" s="9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103"/>
      <c r="U256" s="4"/>
      <c r="V256" s="4"/>
      <c r="W256" s="4"/>
      <c r="X256" s="4"/>
      <c r="Y256" s="4"/>
      <c r="Z256" s="4"/>
      <c r="AA256" s="4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3"/>
      <c r="CF256" s="103"/>
      <c r="CG256" s="103"/>
      <c r="CH256" s="103"/>
      <c r="CI256" s="103"/>
      <c r="CJ256" s="103"/>
      <c r="CK256" s="103"/>
      <c r="CL256" s="103"/>
      <c r="CM256" s="103"/>
      <c r="CN256" s="103"/>
      <c r="CO256" s="103"/>
      <c r="CP256" s="103"/>
      <c r="CQ256" s="103"/>
      <c r="CR256" s="103"/>
      <c r="CS256" s="103"/>
      <c r="CT256" s="103"/>
      <c r="CU256" s="103"/>
      <c r="CV256" s="103"/>
      <c r="CW256" s="103"/>
      <c r="CX256" s="103"/>
      <c r="CY256" s="103"/>
      <c r="CZ256" s="103"/>
      <c r="DA256" s="103"/>
      <c r="DB256" s="103"/>
      <c r="DC256" s="103"/>
      <c r="DD256" s="103"/>
      <c r="DE256" s="103"/>
      <c r="DF256" s="103"/>
      <c r="DG256" s="103"/>
      <c r="DH256" s="103"/>
      <c r="DI256" s="103"/>
      <c r="DJ256" s="103"/>
      <c r="DK256" s="103"/>
      <c r="DL256" s="103"/>
      <c r="DM256" s="103"/>
      <c r="DN256" s="103"/>
      <c r="DO256" s="103"/>
      <c r="DP256" s="103"/>
      <c r="DQ256" s="103"/>
      <c r="DR256" s="103"/>
      <c r="DS256" s="103"/>
      <c r="DT256" s="103"/>
      <c r="DU256" s="103"/>
      <c r="DV256" s="103"/>
      <c r="DW256" s="103"/>
      <c r="DX256" s="103"/>
      <c r="DY256" s="103"/>
      <c r="DZ256" s="103"/>
      <c r="EA256" s="103"/>
      <c r="EB256" s="103"/>
      <c r="EC256" s="103"/>
      <c r="ED256" s="103"/>
      <c r="EE256" s="103"/>
      <c r="EF256" s="103"/>
      <c r="EG256" s="103"/>
      <c r="EH256" s="103"/>
      <c r="EI256" s="103"/>
      <c r="EJ256" s="103"/>
      <c r="EK256" s="103"/>
      <c r="EL256" s="103"/>
      <c r="EM256" s="103"/>
      <c r="EN256" s="103"/>
      <c r="EO256" s="103"/>
      <c r="EP256" s="103"/>
      <c r="EQ256" s="103"/>
      <c r="ER256" s="103"/>
      <c r="ES256" s="103"/>
      <c r="ET256" s="103"/>
      <c r="EU256" s="103"/>
      <c r="EV256" s="103"/>
      <c r="EW256" s="103"/>
      <c r="EX256" s="103"/>
      <c r="EY256" s="103"/>
      <c r="EZ256" s="103"/>
      <c r="FA256" s="103"/>
      <c r="FB256" s="103"/>
      <c r="FC256" s="103"/>
      <c r="FD256" s="103"/>
      <c r="FE256" s="103"/>
      <c r="FF256" s="103"/>
      <c r="FG256" s="103"/>
      <c r="FH256" s="103"/>
      <c r="FI256" s="103"/>
      <c r="FJ256" s="103"/>
      <c r="FK256" s="103"/>
      <c r="FL256" s="103"/>
      <c r="FM256" s="103"/>
      <c r="FN256" s="103"/>
      <c r="FO256" s="103"/>
      <c r="FP256" s="103"/>
      <c r="FQ256" s="103"/>
      <c r="FR256" s="103"/>
      <c r="FS256" s="103"/>
      <c r="FT256" s="103"/>
      <c r="FU256" s="103"/>
      <c r="FV256" s="103"/>
      <c r="FW256" s="103"/>
      <c r="FX256" s="103"/>
      <c r="FY256" s="103"/>
      <c r="FZ256" s="103"/>
      <c r="GA256" s="103"/>
      <c r="GB256" s="103"/>
      <c r="GC256" s="103"/>
      <c r="GD256" s="103"/>
      <c r="GE256" s="103"/>
      <c r="GF256" s="103"/>
      <c r="GG256" s="103"/>
      <c r="GH256" s="103"/>
      <c r="GI256" s="103"/>
      <c r="GJ256" s="103"/>
      <c r="GK256" s="103"/>
      <c r="GL256" s="103"/>
      <c r="GM256" s="103"/>
      <c r="GN256" s="103"/>
      <c r="GO256" s="103"/>
      <c r="GP256" s="103"/>
      <c r="GQ256" s="103"/>
      <c r="GR256" s="103"/>
      <c r="GS256" s="103"/>
      <c r="GT256" s="103"/>
      <c r="GU256" s="103"/>
      <c r="GV256" s="103"/>
      <c r="GW256" s="103"/>
      <c r="GX256" s="103"/>
      <c r="GY256" s="103"/>
      <c r="GZ256" s="103"/>
      <c r="HA256" s="103"/>
      <c r="HB256" s="103"/>
      <c r="HC256" s="103"/>
      <c r="HD256" s="103"/>
      <c r="HE256" s="103"/>
      <c r="HF256" s="103"/>
      <c r="HG256" s="103"/>
      <c r="HH256" s="103"/>
      <c r="HI256" s="103"/>
      <c r="HJ256" s="103"/>
      <c r="HK256" s="103"/>
      <c r="HL256" s="103"/>
      <c r="HM256" s="103"/>
      <c r="HN256" s="103"/>
      <c r="HO256" s="103"/>
      <c r="HP256" s="103"/>
      <c r="HQ256" s="103"/>
      <c r="HR256" s="103"/>
      <c r="HS256" s="103"/>
      <c r="HT256" s="103"/>
      <c r="HU256" s="103"/>
      <c r="HV256" s="103"/>
      <c r="HW256" s="103"/>
      <c r="HX256" s="103"/>
      <c r="HY256" s="103"/>
      <c r="HZ256" s="103"/>
      <c r="IA256" s="103"/>
      <c r="IB256" s="103"/>
      <c r="IC256" s="103"/>
      <c r="ID256" s="103"/>
      <c r="IE256" s="103"/>
      <c r="IF256" s="103"/>
      <c r="IG256" s="103"/>
      <c r="IH256" s="103"/>
      <c r="II256" s="103"/>
      <c r="IJ256" s="103"/>
      <c r="IK256" s="103"/>
      <c r="IL256" s="103"/>
      <c r="IM256" s="103"/>
      <c r="IN256" s="103"/>
      <c r="IO256" s="103"/>
      <c r="IP256" s="103"/>
      <c r="IQ256" s="103"/>
      <c r="IR256" s="103"/>
      <c r="IS256" s="103"/>
      <c r="IT256" s="103"/>
      <c r="IU256" s="103"/>
      <c r="IV256" s="103"/>
      <c r="IW256" s="103"/>
      <c r="IX256" s="103"/>
      <c r="IY256" s="103"/>
      <c r="IZ256" s="103"/>
    </row>
    <row r="257" spans="1:260" s="108" customFormat="1" ht="15" hidden="1" x14ac:dyDescent="0.25">
      <c r="A257" s="8"/>
      <c r="B257" s="8"/>
      <c r="C257" s="4"/>
      <c r="D257" s="9"/>
      <c r="E257" s="9"/>
      <c r="F257" s="9"/>
      <c r="G257" s="9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103"/>
      <c r="U257" s="4"/>
      <c r="V257" s="4"/>
      <c r="W257" s="4"/>
      <c r="X257" s="4"/>
      <c r="Y257" s="4"/>
      <c r="Z257" s="4"/>
      <c r="AA257" s="4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3"/>
      <c r="CF257" s="103"/>
      <c r="CG257" s="103"/>
      <c r="CH257" s="103"/>
      <c r="CI257" s="103"/>
      <c r="CJ257" s="103"/>
      <c r="CK257" s="103"/>
      <c r="CL257" s="103"/>
      <c r="CM257" s="103"/>
      <c r="CN257" s="103"/>
      <c r="CO257" s="103"/>
      <c r="CP257" s="103"/>
      <c r="CQ257" s="103"/>
      <c r="CR257" s="103"/>
      <c r="CS257" s="103"/>
      <c r="CT257" s="103"/>
      <c r="CU257" s="103"/>
      <c r="CV257" s="103"/>
      <c r="CW257" s="103"/>
      <c r="CX257" s="103"/>
      <c r="CY257" s="103"/>
      <c r="CZ257" s="103"/>
      <c r="DA257" s="103"/>
      <c r="DB257" s="103"/>
      <c r="DC257" s="103"/>
      <c r="DD257" s="103"/>
      <c r="DE257" s="103"/>
      <c r="DF257" s="103"/>
      <c r="DG257" s="103"/>
      <c r="DH257" s="103"/>
      <c r="DI257" s="103"/>
      <c r="DJ257" s="103"/>
      <c r="DK257" s="103"/>
      <c r="DL257" s="103"/>
      <c r="DM257" s="103"/>
      <c r="DN257" s="103"/>
      <c r="DO257" s="103"/>
      <c r="DP257" s="103"/>
      <c r="DQ257" s="103"/>
      <c r="DR257" s="103"/>
      <c r="DS257" s="103"/>
      <c r="DT257" s="103"/>
      <c r="DU257" s="103"/>
      <c r="DV257" s="103"/>
      <c r="DW257" s="103"/>
      <c r="DX257" s="103"/>
      <c r="DY257" s="103"/>
      <c r="DZ257" s="103"/>
      <c r="EA257" s="103"/>
      <c r="EB257" s="103"/>
      <c r="EC257" s="103"/>
      <c r="ED257" s="103"/>
      <c r="EE257" s="103"/>
      <c r="EF257" s="103"/>
      <c r="EG257" s="103"/>
      <c r="EH257" s="103"/>
      <c r="EI257" s="103"/>
      <c r="EJ257" s="103"/>
      <c r="EK257" s="103"/>
      <c r="EL257" s="103"/>
      <c r="EM257" s="103"/>
      <c r="EN257" s="103"/>
      <c r="EO257" s="103"/>
      <c r="EP257" s="103"/>
      <c r="EQ257" s="103"/>
      <c r="ER257" s="103"/>
      <c r="ES257" s="103"/>
      <c r="ET257" s="103"/>
      <c r="EU257" s="103"/>
      <c r="EV257" s="103"/>
      <c r="EW257" s="103"/>
      <c r="EX257" s="103"/>
      <c r="EY257" s="103"/>
      <c r="EZ257" s="103"/>
      <c r="FA257" s="103"/>
      <c r="FB257" s="103"/>
      <c r="FC257" s="103"/>
      <c r="FD257" s="103"/>
      <c r="FE257" s="103"/>
      <c r="FF257" s="103"/>
      <c r="FG257" s="103"/>
      <c r="FH257" s="103"/>
      <c r="FI257" s="103"/>
      <c r="FJ257" s="103"/>
      <c r="FK257" s="103"/>
      <c r="FL257" s="103"/>
      <c r="FM257" s="103"/>
      <c r="FN257" s="103"/>
      <c r="FO257" s="103"/>
      <c r="FP257" s="103"/>
      <c r="FQ257" s="103"/>
      <c r="FR257" s="103"/>
      <c r="FS257" s="103"/>
      <c r="FT257" s="103"/>
      <c r="FU257" s="103"/>
      <c r="FV257" s="103"/>
      <c r="FW257" s="103"/>
      <c r="FX257" s="103"/>
      <c r="FY257" s="103"/>
      <c r="FZ257" s="103"/>
      <c r="GA257" s="103"/>
      <c r="GB257" s="103"/>
      <c r="GC257" s="103"/>
      <c r="GD257" s="103"/>
      <c r="GE257" s="103"/>
      <c r="GF257" s="103"/>
      <c r="GG257" s="103"/>
      <c r="GH257" s="103"/>
      <c r="GI257" s="103"/>
      <c r="GJ257" s="103"/>
      <c r="GK257" s="103"/>
      <c r="GL257" s="103"/>
      <c r="GM257" s="103"/>
      <c r="GN257" s="103"/>
      <c r="GO257" s="103"/>
      <c r="GP257" s="103"/>
      <c r="GQ257" s="103"/>
      <c r="GR257" s="103"/>
      <c r="GS257" s="103"/>
      <c r="GT257" s="103"/>
      <c r="GU257" s="103"/>
      <c r="GV257" s="103"/>
      <c r="GW257" s="103"/>
      <c r="GX257" s="103"/>
      <c r="GY257" s="103"/>
      <c r="GZ257" s="103"/>
      <c r="HA257" s="103"/>
      <c r="HB257" s="103"/>
      <c r="HC257" s="103"/>
      <c r="HD257" s="103"/>
      <c r="HE257" s="103"/>
      <c r="HF257" s="103"/>
      <c r="HG257" s="103"/>
      <c r="HH257" s="103"/>
      <c r="HI257" s="103"/>
      <c r="HJ257" s="103"/>
      <c r="HK257" s="103"/>
      <c r="HL257" s="103"/>
      <c r="HM257" s="103"/>
      <c r="HN257" s="103"/>
      <c r="HO257" s="103"/>
      <c r="HP257" s="103"/>
      <c r="HQ257" s="103"/>
      <c r="HR257" s="103"/>
      <c r="HS257" s="103"/>
      <c r="HT257" s="103"/>
      <c r="HU257" s="103"/>
      <c r="HV257" s="103"/>
      <c r="HW257" s="103"/>
      <c r="HX257" s="103"/>
      <c r="HY257" s="103"/>
      <c r="HZ257" s="103"/>
      <c r="IA257" s="103"/>
      <c r="IB257" s="103"/>
      <c r="IC257" s="103"/>
      <c r="ID257" s="103"/>
      <c r="IE257" s="103"/>
      <c r="IF257" s="103"/>
      <c r="IG257" s="103"/>
      <c r="IH257" s="103"/>
      <c r="II257" s="103"/>
      <c r="IJ257" s="103"/>
      <c r="IK257" s="103"/>
      <c r="IL257" s="103"/>
      <c r="IM257" s="103"/>
      <c r="IN257" s="103"/>
      <c r="IO257" s="103"/>
      <c r="IP257" s="103"/>
      <c r="IQ257" s="103"/>
      <c r="IR257" s="103"/>
      <c r="IS257" s="103"/>
      <c r="IT257" s="103"/>
      <c r="IU257" s="103"/>
      <c r="IV257" s="103"/>
      <c r="IW257" s="103"/>
      <c r="IX257" s="103"/>
      <c r="IY257" s="103"/>
      <c r="IZ257" s="103"/>
    </row>
    <row r="258" spans="1:260" s="108" customFormat="1" ht="15" hidden="1" x14ac:dyDescent="0.25">
      <c r="A258" s="8"/>
      <c r="B258" s="8"/>
      <c r="C258" s="4"/>
      <c r="D258" s="9"/>
      <c r="E258" s="9"/>
      <c r="F258" s="9"/>
      <c r="G258" s="9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103"/>
      <c r="U258" s="4"/>
      <c r="V258" s="4"/>
      <c r="W258" s="4"/>
      <c r="X258" s="4"/>
      <c r="Y258" s="4"/>
      <c r="Z258" s="4"/>
      <c r="AA258" s="4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3"/>
      <c r="CF258" s="103"/>
      <c r="CG258" s="103"/>
      <c r="CH258" s="103"/>
      <c r="CI258" s="103"/>
      <c r="CJ258" s="103"/>
      <c r="CK258" s="103"/>
      <c r="CL258" s="103"/>
      <c r="CM258" s="103"/>
      <c r="CN258" s="103"/>
      <c r="CO258" s="103"/>
      <c r="CP258" s="103"/>
      <c r="CQ258" s="103"/>
      <c r="CR258" s="103"/>
      <c r="CS258" s="103"/>
      <c r="CT258" s="103"/>
      <c r="CU258" s="103"/>
      <c r="CV258" s="103"/>
      <c r="CW258" s="103"/>
      <c r="CX258" s="103"/>
      <c r="CY258" s="103"/>
      <c r="CZ258" s="103"/>
      <c r="DA258" s="103"/>
      <c r="DB258" s="103"/>
      <c r="DC258" s="103"/>
      <c r="DD258" s="103"/>
      <c r="DE258" s="103"/>
      <c r="DF258" s="103"/>
      <c r="DG258" s="103"/>
      <c r="DH258" s="103"/>
      <c r="DI258" s="103"/>
      <c r="DJ258" s="103"/>
      <c r="DK258" s="103"/>
      <c r="DL258" s="103"/>
      <c r="DM258" s="103"/>
      <c r="DN258" s="103"/>
      <c r="DO258" s="103"/>
      <c r="DP258" s="103"/>
      <c r="DQ258" s="103"/>
      <c r="DR258" s="103"/>
      <c r="DS258" s="103"/>
      <c r="DT258" s="103"/>
      <c r="DU258" s="103"/>
      <c r="DV258" s="103"/>
      <c r="DW258" s="103"/>
      <c r="DX258" s="103"/>
      <c r="DY258" s="103"/>
      <c r="DZ258" s="103"/>
      <c r="EA258" s="103"/>
      <c r="EB258" s="103"/>
      <c r="EC258" s="103"/>
      <c r="ED258" s="103"/>
      <c r="EE258" s="103"/>
      <c r="EF258" s="103"/>
      <c r="EG258" s="103"/>
      <c r="EH258" s="103"/>
      <c r="EI258" s="103"/>
      <c r="EJ258" s="103"/>
      <c r="EK258" s="103"/>
      <c r="EL258" s="103"/>
      <c r="EM258" s="103"/>
      <c r="EN258" s="103"/>
      <c r="EO258" s="103"/>
      <c r="EP258" s="103"/>
      <c r="EQ258" s="103"/>
      <c r="ER258" s="103"/>
      <c r="ES258" s="103"/>
      <c r="ET258" s="103"/>
      <c r="EU258" s="103"/>
      <c r="EV258" s="103"/>
      <c r="EW258" s="103"/>
      <c r="EX258" s="103"/>
      <c r="EY258" s="103"/>
      <c r="EZ258" s="103"/>
      <c r="FA258" s="103"/>
      <c r="FB258" s="103"/>
      <c r="FC258" s="103"/>
      <c r="FD258" s="103"/>
      <c r="FE258" s="103"/>
      <c r="FF258" s="103"/>
      <c r="FG258" s="103"/>
      <c r="FH258" s="103"/>
      <c r="FI258" s="103"/>
      <c r="FJ258" s="103"/>
      <c r="FK258" s="103"/>
      <c r="FL258" s="103"/>
      <c r="FM258" s="103"/>
      <c r="FN258" s="103"/>
      <c r="FO258" s="103"/>
      <c r="FP258" s="103"/>
      <c r="FQ258" s="103"/>
      <c r="FR258" s="103"/>
      <c r="FS258" s="103"/>
      <c r="FT258" s="103"/>
      <c r="FU258" s="103"/>
      <c r="FV258" s="103"/>
      <c r="FW258" s="103"/>
      <c r="FX258" s="103"/>
      <c r="FY258" s="103"/>
      <c r="FZ258" s="103"/>
      <c r="GA258" s="103"/>
      <c r="GB258" s="103"/>
      <c r="GC258" s="103"/>
      <c r="GD258" s="103"/>
      <c r="GE258" s="103"/>
      <c r="GF258" s="103"/>
      <c r="GG258" s="103"/>
      <c r="GH258" s="103"/>
      <c r="GI258" s="103"/>
      <c r="GJ258" s="103"/>
      <c r="GK258" s="103"/>
      <c r="GL258" s="103"/>
      <c r="GM258" s="103"/>
      <c r="GN258" s="103"/>
      <c r="GO258" s="103"/>
      <c r="GP258" s="103"/>
      <c r="GQ258" s="103"/>
      <c r="GR258" s="103"/>
      <c r="GS258" s="103"/>
      <c r="GT258" s="103"/>
      <c r="GU258" s="103"/>
      <c r="GV258" s="103"/>
      <c r="GW258" s="103"/>
      <c r="GX258" s="103"/>
      <c r="GY258" s="103"/>
      <c r="GZ258" s="103"/>
      <c r="HA258" s="103"/>
      <c r="HB258" s="103"/>
      <c r="HC258" s="103"/>
      <c r="HD258" s="103"/>
      <c r="HE258" s="103"/>
      <c r="HF258" s="103"/>
      <c r="HG258" s="103"/>
      <c r="HH258" s="103"/>
      <c r="HI258" s="103"/>
      <c r="HJ258" s="103"/>
      <c r="HK258" s="103"/>
      <c r="HL258" s="103"/>
      <c r="HM258" s="103"/>
      <c r="HN258" s="103"/>
      <c r="HO258" s="103"/>
      <c r="HP258" s="103"/>
      <c r="HQ258" s="103"/>
      <c r="HR258" s="103"/>
      <c r="HS258" s="103"/>
      <c r="HT258" s="103"/>
      <c r="HU258" s="103"/>
      <c r="HV258" s="103"/>
      <c r="HW258" s="103"/>
      <c r="HX258" s="103"/>
      <c r="HY258" s="103"/>
      <c r="HZ258" s="103"/>
      <c r="IA258" s="103"/>
      <c r="IB258" s="103"/>
      <c r="IC258" s="103"/>
      <c r="ID258" s="103"/>
      <c r="IE258" s="103"/>
      <c r="IF258" s="103"/>
      <c r="IG258" s="103"/>
      <c r="IH258" s="103"/>
      <c r="II258" s="103"/>
      <c r="IJ258" s="103"/>
      <c r="IK258" s="103"/>
      <c r="IL258" s="103"/>
      <c r="IM258" s="103"/>
      <c r="IN258" s="103"/>
      <c r="IO258" s="103"/>
      <c r="IP258" s="103"/>
      <c r="IQ258" s="103"/>
      <c r="IR258" s="103"/>
      <c r="IS258" s="103"/>
      <c r="IT258" s="103"/>
      <c r="IU258" s="103"/>
      <c r="IV258" s="103"/>
      <c r="IW258" s="103"/>
      <c r="IX258" s="103"/>
      <c r="IY258" s="103"/>
      <c r="IZ258" s="103"/>
    </row>
    <row r="259" spans="1:260" s="108" customFormat="1" ht="15" hidden="1" x14ac:dyDescent="0.25">
      <c r="A259" s="8"/>
      <c r="B259" s="8"/>
      <c r="C259" s="4"/>
      <c r="D259" s="9"/>
      <c r="E259" s="9"/>
      <c r="F259" s="9"/>
      <c r="G259" s="9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103"/>
      <c r="U259" s="4"/>
      <c r="V259" s="4"/>
      <c r="W259" s="4"/>
      <c r="X259" s="4"/>
      <c r="Y259" s="4"/>
      <c r="Z259" s="4"/>
      <c r="AA259" s="4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3"/>
      <c r="CF259" s="103"/>
      <c r="CG259" s="103"/>
      <c r="CH259" s="103"/>
      <c r="CI259" s="103"/>
      <c r="CJ259" s="103"/>
      <c r="CK259" s="103"/>
      <c r="CL259" s="103"/>
      <c r="CM259" s="103"/>
      <c r="CN259" s="103"/>
      <c r="CO259" s="103"/>
      <c r="CP259" s="103"/>
      <c r="CQ259" s="103"/>
      <c r="CR259" s="103"/>
      <c r="CS259" s="103"/>
      <c r="CT259" s="103"/>
      <c r="CU259" s="103"/>
      <c r="CV259" s="103"/>
      <c r="CW259" s="103"/>
      <c r="CX259" s="103"/>
      <c r="CY259" s="103"/>
      <c r="CZ259" s="103"/>
      <c r="DA259" s="103"/>
      <c r="DB259" s="103"/>
      <c r="DC259" s="103"/>
      <c r="DD259" s="103"/>
      <c r="DE259" s="103"/>
      <c r="DF259" s="103"/>
      <c r="DG259" s="103"/>
      <c r="DH259" s="103"/>
      <c r="DI259" s="103"/>
      <c r="DJ259" s="103"/>
      <c r="DK259" s="103"/>
      <c r="DL259" s="103"/>
      <c r="DM259" s="103"/>
      <c r="DN259" s="103"/>
      <c r="DO259" s="103"/>
      <c r="DP259" s="103"/>
      <c r="DQ259" s="103"/>
      <c r="DR259" s="103"/>
      <c r="DS259" s="103"/>
      <c r="DT259" s="103"/>
      <c r="DU259" s="103"/>
      <c r="DV259" s="103"/>
      <c r="DW259" s="103"/>
      <c r="DX259" s="103"/>
      <c r="DY259" s="103"/>
      <c r="DZ259" s="103"/>
      <c r="EA259" s="103"/>
      <c r="EB259" s="103"/>
      <c r="EC259" s="103"/>
      <c r="ED259" s="103"/>
      <c r="EE259" s="103"/>
      <c r="EF259" s="103"/>
      <c r="EG259" s="103"/>
      <c r="EH259" s="103"/>
      <c r="EI259" s="103"/>
      <c r="EJ259" s="103"/>
      <c r="EK259" s="103"/>
      <c r="EL259" s="103"/>
      <c r="EM259" s="103"/>
      <c r="EN259" s="103"/>
      <c r="EO259" s="103"/>
      <c r="EP259" s="103"/>
      <c r="EQ259" s="103"/>
      <c r="ER259" s="103"/>
      <c r="ES259" s="103"/>
      <c r="ET259" s="103"/>
      <c r="EU259" s="103"/>
      <c r="EV259" s="103"/>
      <c r="EW259" s="103"/>
      <c r="EX259" s="103"/>
      <c r="EY259" s="103"/>
      <c r="EZ259" s="103"/>
      <c r="FA259" s="103"/>
      <c r="FB259" s="103"/>
      <c r="FC259" s="103"/>
      <c r="FD259" s="103"/>
      <c r="FE259" s="103"/>
      <c r="FF259" s="103"/>
      <c r="FG259" s="103"/>
      <c r="FH259" s="103"/>
      <c r="FI259" s="103"/>
      <c r="FJ259" s="103"/>
      <c r="FK259" s="103"/>
      <c r="FL259" s="103"/>
      <c r="FM259" s="103"/>
      <c r="FN259" s="103"/>
      <c r="FO259" s="103"/>
      <c r="FP259" s="103"/>
      <c r="FQ259" s="103"/>
      <c r="FR259" s="103"/>
      <c r="FS259" s="103"/>
      <c r="FT259" s="103"/>
      <c r="FU259" s="103"/>
      <c r="FV259" s="103"/>
      <c r="FW259" s="103"/>
      <c r="FX259" s="103"/>
      <c r="FY259" s="103"/>
      <c r="FZ259" s="103"/>
      <c r="GA259" s="103"/>
      <c r="GB259" s="103"/>
      <c r="GC259" s="103"/>
      <c r="GD259" s="103"/>
      <c r="GE259" s="103"/>
      <c r="GF259" s="103"/>
      <c r="GG259" s="103"/>
      <c r="GH259" s="103"/>
      <c r="GI259" s="103"/>
      <c r="GJ259" s="103"/>
      <c r="GK259" s="103"/>
      <c r="GL259" s="103"/>
      <c r="GM259" s="103"/>
      <c r="GN259" s="103"/>
      <c r="GO259" s="103"/>
      <c r="GP259" s="103"/>
      <c r="GQ259" s="103"/>
      <c r="GR259" s="103"/>
      <c r="GS259" s="103"/>
      <c r="GT259" s="103"/>
      <c r="GU259" s="103"/>
      <c r="GV259" s="103"/>
      <c r="GW259" s="103"/>
      <c r="GX259" s="103"/>
      <c r="GY259" s="103"/>
      <c r="GZ259" s="103"/>
      <c r="HA259" s="103"/>
      <c r="HB259" s="103"/>
      <c r="HC259" s="103"/>
      <c r="HD259" s="103"/>
      <c r="HE259" s="103"/>
      <c r="HF259" s="103"/>
      <c r="HG259" s="103"/>
      <c r="HH259" s="103"/>
      <c r="HI259" s="103"/>
      <c r="HJ259" s="103"/>
      <c r="HK259" s="103"/>
      <c r="HL259" s="103"/>
      <c r="HM259" s="103"/>
      <c r="HN259" s="103"/>
      <c r="HO259" s="103"/>
      <c r="HP259" s="103"/>
      <c r="HQ259" s="103"/>
      <c r="HR259" s="103"/>
      <c r="HS259" s="103"/>
      <c r="HT259" s="103"/>
      <c r="HU259" s="103"/>
      <c r="HV259" s="103"/>
      <c r="HW259" s="103"/>
      <c r="HX259" s="103"/>
      <c r="HY259" s="103"/>
      <c r="HZ259" s="103"/>
      <c r="IA259" s="103"/>
      <c r="IB259" s="103"/>
      <c r="IC259" s="103"/>
      <c r="ID259" s="103"/>
      <c r="IE259" s="103"/>
      <c r="IF259" s="103"/>
      <c r="IG259" s="103"/>
      <c r="IH259" s="103"/>
      <c r="II259" s="103"/>
      <c r="IJ259" s="103"/>
      <c r="IK259" s="103"/>
      <c r="IL259" s="103"/>
      <c r="IM259" s="103"/>
      <c r="IN259" s="103"/>
      <c r="IO259" s="103"/>
      <c r="IP259" s="103"/>
      <c r="IQ259" s="103"/>
      <c r="IR259" s="103"/>
      <c r="IS259" s="103"/>
      <c r="IT259" s="103"/>
      <c r="IU259" s="103"/>
      <c r="IV259" s="103"/>
      <c r="IW259" s="103"/>
      <c r="IX259" s="103"/>
      <c r="IY259" s="103"/>
      <c r="IZ259" s="103"/>
    </row>
    <row r="260" spans="1:260" s="108" customFormat="1" ht="15" hidden="1" x14ac:dyDescent="0.25">
      <c r="A260" s="8"/>
      <c r="B260" s="8"/>
      <c r="C260" s="4"/>
      <c r="D260" s="9"/>
      <c r="E260" s="9"/>
      <c r="F260" s="9"/>
      <c r="G260" s="9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103"/>
      <c r="U260" s="4"/>
      <c r="V260" s="4"/>
      <c r="W260" s="4"/>
      <c r="X260" s="4"/>
      <c r="Y260" s="4"/>
      <c r="Z260" s="4"/>
      <c r="AA260" s="4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3"/>
      <c r="CF260" s="103"/>
      <c r="CG260" s="103"/>
      <c r="CH260" s="103"/>
      <c r="CI260" s="103"/>
      <c r="CJ260" s="103"/>
      <c r="CK260" s="103"/>
      <c r="CL260" s="103"/>
      <c r="CM260" s="103"/>
      <c r="CN260" s="103"/>
      <c r="CO260" s="103"/>
      <c r="CP260" s="103"/>
      <c r="CQ260" s="103"/>
      <c r="CR260" s="103"/>
      <c r="CS260" s="103"/>
      <c r="CT260" s="103"/>
      <c r="CU260" s="103"/>
      <c r="CV260" s="103"/>
      <c r="CW260" s="103"/>
      <c r="CX260" s="103"/>
      <c r="CY260" s="103"/>
      <c r="CZ260" s="103"/>
      <c r="DA260" s="103"/>
      <c r="DB260" s="103"/>
      <c r="DC260" s="103"/>
      <c r="DD260" s="103"/>
      <c r="DE260" s="103"/>
      <c r="DF260" s="103"/>
      <c r="DG260" s="103"/>
      <c r="DH260" s="103"/>
      <c r="DI260" s="103"/>
      <c r="DJ260" s="103"/>
      <c r="DK260" s="103"/>
      <c r="DL260" s="103"/>
      <c r="DM260" s="103"/>
      <c r="DN260" s="103"/>
      <c r="DO260" s="103"/>
      <c r="DP260" s="103"/>
      <c r="DQ260" s="103"/>
      <c r="DR260" s="103"/>
      <c r="DS260" s="103"/>
      <c r="DT260" s="103"/>
      <c r="DU260" s="103"/>
      <c r="DV260" s="103"/>
      <c r="DW260" s="103"/>
      <c r="DX260" s="103"/>
      <c r="DY260" s="103"/>
      <c r="DZ260" s="103"/>
      <c r="EA260" s="103"/>
      <c r="EB260" s="103"/>
      <c r="EC260" s="103"/>
      <c r="ED260" s="103"/>
      <c r="EE260" s="103"/>
      <c r="EF260" s="103"/>
      <c r="EG260" s="103"/>
      <c r="EH260" s="103"/>
      <c r="EI260" s="103"/>
      <c r="EJ260" s="103"/>
      <c r="EK260" s="103"/>
      <c r="EL260" s="103"/>
      <c r="EM260" s="103"/>
      <c r="EN260" s="103"/>
      <c r="EO260" s="103"/>
      <c r="EP260" s="103"/>
      <c r="EQ260" s="103"/>
      <c r="ER260" s="103"/>
      <c r="ES260" s="103"/>
      <c r="ET260" s="103"/>
      <c r="EU260" s="103"/>
      <c r="EV260" s="103"/>
      <c r="EW260" s="103"/>
      <c r="EX260" s="103"/>
      <c r="EY260" s="103"/>
      <c r="EZ260" s="103"/>
      <c r="FA260" s="103"/>
      <c r="FB260" s="103"/>
      <c r="FC260" s="103"/>
      <c r="FD260" s="103"/>
      <c r="FE260" s="103"/>
      <c r="FF260" s="103"/>
      <c r="FG260" s="103"/>
      <c r="FH260" s="103"/>
      <c r="FI260" s="103"/>
      <c r="FJ260" s="103"/>
      <c r="FK260" s="103"/>
      <c r="FL260" s="103"/>
      <c r="FM260" s="103"/>
      <c r="FN260" s="103"/>
      <c r="FO260" s="103"/>
      <c r="FP260" s="103"/>
      <c r="FQ260" s="103"/>
      <c r="FR260" s="103"/>
      <c r="FS260" s="103"/>
      <c r="FT260" s="103"/>
      <c r="FU260" s="103"/>
      <c r="FV260" s="103"/>
      <c r="FW260" s="103"/>
      <c r="FX260" s="103"/>
      <c r="FY260" s="103"/>
      <c r="FZ260" s="103"/>
      <c r="GA260" s="103"/>
      <c r="GB260" s="103"/>
      <c r="GC260" s="103"/>
      <c r="GD260" s="103"/>
      <c r="GE260" s="103"/>
      <c r="GF260" s="103"/>
      <c r="GG260" s="103"/>
      <c r="GH260" s="103"/>
      <c r="GI260" s="103"/>
      <c r="GJ260" s="103"/>
      <c r="GK260" s="103"/>
      <c r="GL260" s="103"/>
      <c r="GM260" s="103"/>
      <c r="GN260" s="103"/>
      <c r="GO260" s="103"/>
      <c r="GP260" s="103"/>
      <c r="GQ260" s="103"/>
      <c r="GR260" s="103"/>
      <c r="GS260" s="103"/>
      <c r="GT260" s="103"/>
      <c r="GU260" s="103"/>
      <c r="GV260" s="103"/>
      <c r="GW260" s="103"/>
      <c r="GX260" s="103"/>
      <c r="GY260" s="103"/>
      <c r="GZ260" s="103"/>
      <c r="HA260" s="103"/>
      <c r="HB260" s="103"/>
      <c r="HC260" s="103"/>
      <c r="HD260" s="103"/>
      <c r="HE260" s="103"/>
      <c r="HF260" s="103"/>
      <c r="HG260" s="103"/>
      <c r="HH260" s="103"/>
      <c r="HI260" s="103"/>
      <c r="HJ260" s="103"/>
      <c r="HK260" s="103"/>
      <c r="HL260" s="103"/>
      <c r="HM260" s="103"/>
      <c r="HN260" s="103"/>
      <c r="HO260" s="103"/>
      <c r="HP260" s="103"/>
      <c r="HQ260" s="103"/>
      <c r="HR260" s="103"/>
      <c r="HS260" s="103"/>
      <c r="HT260" s="103"/>
      <c r="HU260" s="103"/>
      <c r="HV260" s="103"/>
      <c r="HW260" s="103"/>
      <c r="HX260" s="103"/>
      <c r="HY260" s="103"/>
      <c r="HZ260" s="103"/>
      <c r="IA260" s="103"/>
      <c r="IB260" s="103"/>
      <c r="IC260" s="103"/>
      <c r="ID260" s="103"/>
      <c r="IE260" s="103"/>
      <c r="IF260" s="103"/>
      <c r="IG260" s="103"/>
      <c r="IH260" s="103"/>
      <c r="II260" s="103"/>
      <c r="IJ260" s="103"/>
      <c r="IK260" s="103"/>
      <c r="IL260" s="103"/>
      <c r="IM260" s="103"/>
      <c r="IN260" s="103"/>
      <c r="IO260" s="103"/>
      <c r="IP260" s="103"/>
      <c r="IQ260" s="103"/>
      <c r="IR260" s="103"/>
      <c r="IS260" s="103"/>
      <c r="IT260" s="103"/>
      <c r="IU260" s="103"/>
      <c r="IV260" s="103"/>
      <c r="IW260" s="103"/>
      <c r="IX260" s="103"/>
      <c r="IY260" s="103"/>
      <c r="IZ260" s="103"/>
    </row>
    <row r="261" spans="1:260" s="108" customFormat="1" ht="15" hidden="1" x14ac:dyDescent="0.25">
      <c r="A261" s="8"/>
      <c r="B261" s="8"/>
      <c r="C261" s="4"/>
      <c r="D261" s="9"/>
      <c r="E261" s="9"/>
      <c r="F261" s="9"/>
      <c r="G261" s="9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103"/>
      <c r="U261" s="4"/>
      <c r="V261" s="4"/>
      <c r="W261" s="4"/>
      <c r="X261" s="4"/>
      <c r="Y261" s="4"/>
      <c r="Z261" s="4"/>
      <c r="AA261" s="4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  <c r="CJ261" s="103"/>
      <c r="CK261" s="103"/>
      <c r="CL261" s="103"/>
      <c r="CM261" s="103"/>
      <c r="CN261" s="103"/>
      <c r="CO261" s="103"/>
      <c r="CP261" s="103"/>
      <c r="CQ261" s="103"/>
      <c r="CR261" s="103"/>
      <c r="CS261" s="103"/>
      <c r="CT261" s="103"/>
      <c r="CU261" s="103"/>
      <c r="CV261" s="103"/>
      <c r="CW261" s="103"/>
      <c r="CX261" s="103"/>
      <c r="CY261" s="103"/>
      <c r="CZ261" s="103"/>
      <c r="DA261" s="103"/>
      <c r="DB261" s="103"/>
      <c r="DC261" s="103"/>
      <c r="DD261" s="103"/>
      <c r="DE261" s="103"/>
      <c r="DF261" s="103"/>
      <c r="DG261" s="103"/>
      <c r="DH261" s="103"/>
      <c r="DI261" s="103"/>
      <c r="DJ261" s="103"/>
      <c r="DK261" s="103"/>
      <c r="DL261" s="103"/>
      <c r="DM261" s="103"/>
      <c r="DN261" s="103"/>
      <c r="DO261" s="103"/>
      <c r="DP261" s="103"/>
      <c r="DQ261" s="103"/>
      <c r="DR261" s="103"/>
      <c r="DS261" s="103"/>
      <c r="DT261" s="103"/>
      <c r="DU261" s="103"/>
      <c r="DV261" s="103"/>
      <c r="DW261" s="103"/>
      <c r="DX261" s="103"/>
      <c r="DY261" s="103"/>
      <c r="DZ261" s="103"/>
      <c r="EA261" s="103"/>
      <c r="EB261" s="103"/>
      <c r="EC261" s="103"/>
      <c r="ED261" s="103"/>
      <c r="EE261" s="103"/>
      <c r="EF261" s="103"/>
      <c r="EG261" s="103"/>
      <c r="EH261" s="103"/>
      <c r="EI261" s="103"/>
      <c r="EJ261" s="103"/>
      <c r="EK261" s="103"/>
      <c r="EL261" s="103"/>
      <c r="EM261" s="103"/>
      <c r="EN261" s="103"/>
      <c r="EO261" s="103"/>
      <c r="EP261" s="103"/>
      <c r="EQ261" s="103"/>
      <c r="ER261" s="103"/>
      <c r="ES261" s="103"/>
      <c r="ET261" s="103"/>
      <c r="EU261" s="103"/>
      <c r="EV261" s="103"/>
      <c r="EW261" s="103"/>
      <c r="EX261" s="103"/>
      <c r="EY261" s="103"/>
      <c r="EZ261" s="103"/>
      <c r="FA261" s="103"/>
      <c r="FB261" s="103"/>
      <c r="FC261" s="103"/>
      <c r="FD261" s="103"/>
      <c r="FE261" s="103"/>
      <c r="FF261" s="103"/>
      <c r="FG261" s="103"/>
      <c r="FH261" s="103"/>
      <c r="FI261" s="103"/>
      <c r="FJ261" s="103"/>
      <c r="FK261" s="103"/>
      <c r="FL261" s="103"/>
      <c r="FM261" s="103"/>
      <c r="FN261" s="103"/>
      <c r="FO261" s="103"/>
      <c r="FP261" s="103"/>
      <c r="FQ261" s="103"/>
      <c r="FR261" s="103"/>
      <c r="FS261" s="103"/>
      <c r="FT261" s="103"/>
      <c r="FU261" s="103"/>
      <c r="FV261" s="103"/>
      <c r="FW261" s="103"/>
      <c r="FX261" s="103"/>
      <c r="FY261" s="103"/>
      <c r="FZ261" s="103"/>
      <c r="GA261" s="103"/>
      <c r="GB261" s="103"/>
      <c r="GC261" s="103"/>
      <c r="GD261" s="103"/>
      <c r="GE261" s="103"/>
      <c r="GF261" s="103"/>
      <c r="GG261" s="103"/>
      <c r="GH261" s="103"/>
      <c r="GI261" s="103"/>
      <c r="GJ261" s="103"/>
      <c r="GK261" s="103"/>
      <c r="GL261" s="103"/>
      <c r="GM261" s="103"/>
      <c r="GN261" s="103"/>
      <c r="GO261" s="103"/>
      <c r="GP261" s="103"/>
      <c r="GQ261" s="103"/>
      <c r="GR261" s="103"/>
      <c r="GS261" s="103"/>
      <c r="GT261" s="103"/>
      <c r="GU261" s="103"/>
      <c r="GV261" s="103"/>
      <c r="GW261" s="103"/>
      <c r="GX261" s="103"/>
      <c r="GY261" s="103"/>
      <c r="GZ261" s="103"/>
      <c r="HA261" s="103"/>
      <c r="HB261" s="103"/>
      <c r="HC261" s="103"/>
      <c r="HD261" s="103"/>
      <c r="HE261" s="103"/>
      <c r="HF261" s="103"/>
      <c r="HG261" s="103"/>
      <c r="HH261" s="103"/>
      <c r="HI261" s="103"/>
      <c r="HJ261" s="103"/>
      <c r="HK261" s="103"/>
      <c r="HL261" s="103"/>
      <c r="HM261" s="103"/>
      <c r="HN261" s="103"/>
      <c r="HO261" s="103"/>
      <c r="HP261" s="103"/>
      <c r="HQ261" s="103"/>
      <c r="HR261" s="103"/>
      <c r="HS261" s="103"/>
      <c r="HT261" s="103"/>
      <c r="HU261" s="103"/>
      <c r="HV261" s="103"/>
      <c r="HW261" s="103"/>
      <c r="HX261" s="103"/>
      <c r="HY261" s="103"/>
      <c r="HZ261" s="103"/>
      <c r="IA261" s="103"/>
      <c r="IB261" s="103"/>
      <c r="IC261" s="103"/>
      <c r="ID261" s="103"/>
      <c r="IE261" s="103"/>
      <c r="IF261" s="103"/>
      <c r="IG261" s="103"/>
      <c r="IH261" s="103"/>
      <c r="II261" s="103"/>
      <c r="IJ261" s="103"/>
      <c r="IK261" s="103"/>
      <c r="IL261" s="103"/>
      <c r="IM261" s="103"/>
      <c r="IN261" s="103"/>
      <c r="IO261" s="103"/>
      <c r="IP261" s="103"/>
      <c r="IQ261" s="103"/>
      <c r="IR261" s="103"/>
      <c r="IS261" s="103"/>
      <c r="IT261" s="103"/>
      <c r="IU261" s="103"/>
      <c r="IV261" s="103"/>
      <c r="IW261" s="103"/>
      <c r="IX261" s="103"/>
      <c r="IY261" s="103"/>
      <c r="IZ261" s="103"/>
    </row>
    <row r="262" spans="1:260" s="108" customFormat="1" ht="15" hidden="1" x14ac:dyDescent="0.25">
      <c r="A262" s="8"/>
      <c r="B262" s="8"/>
      <c r="C262" s="4"/>
      <c r="D262" s="9"/>
      <c r="E262" s="9"/>
      <c r="F262" s="9"/>
      <c r="G262" s="9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103"/>
      <c r="U262" s="4"/>
      <c r="V262" s="4"/>
      <c r="W262" s="4"/>
      <c r="X262" s="4"/>
      <c r="Y262" s="4"/>
      <c r="Z262" s="4"/>
      <c r="AA262" s="4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103"/>
      <c r="CI262" s="103"/>
      <c r="CJ262" s="103"/>
      <c r="CK262" s="103"/>
      <c r="CL262" s="103"/>
      <c r="CM262" s="103"/>
      <c r="CN262" s="103"/>
      <c r="CO262" s="103"/>
      <c r="CP262" s="103"/>
      <c r="CQ262" s="103"/>
      <c r="CR262" s="103"/>
      <c r="CS262" s="103"/>
      <c r="CT262" s="103"/>
      <c r="CU262" s="103"/>
      <c r="CV262" s="103"/>
      <c r="CW262" s="103"/>
      <c r="CX262" s="103"/>
      <c r="CY262" s="103"/>
      <c r="CZ262" s="103"/>
      <c r="DA262" s="103"/>
      <c r="DB262" s="103"/>
      <c r="DC262" s="103"/>
      <c r="DD262" s="103"/>
      <c r="DE262" s="103"/>
      <c r="DF262" s="103"/>
      <c r="DG262" s="103"/>
      <c r="DH262" s="103"/>
      <c r="DI262" s="103"/>
      <c r="DJ262" s="103"/>
      <c r="DK262" s="103"/>
      <c r="DL262" s="103"/>
      <c r="DM262" s="103"/>
      <c r="DN262" s="103"/>
      <c r="DO262" s="103"/>
      <c r="DP262" s="103"/>
      <c r="DQ262" s="103"/>
      <c r="DR262" s="103"/>
      <c r="DS262" s="103"/>
      <c r="DT262" s="103"/>
      <c r="DU262" s="103"/>
      <c r="DV262" s="103"/>
      <c r="DW262" s="103"/>
      <c r="DX262" s="103"/>
      <c r="DY262" s="103"/>
      <c r="DZ262" s="103"/>
      <c r="EA262" s="103"/>
      <c r="EB262" s="103"/>
      <c r="EC262" s="103"/>
      <c r="ED262" s="103"/>
      <c r="EE262" s="103"/>
      <c r="EF262" s="103"/>
      <c r="EG262" s="103"/>
      <c r="EH262" s="103"/>
      <c r="EI262" s="103"/>
      <c r="EJ262" s="103"/>
      <c r="EK262" s="103"/>
      <c r="EL262" s="103"/>
      <c r="EM262" s="103"/>
      <c r="EN262" s="103"/>
      <c r="EO262" s="103"/>
      <c r="EP262" s="103"/>
      <c r="EQ262" s="103"/>
      <c r="ER262" s="103"/>
      <c r="ES262" s="103"/>
      <c r="ET262" s="103"/>
      <c r="EU262" s="103"/>
      <c r="EV262" s="103"/>
      <c r="EW262" s="103"/>
      <c r="EX262" s="103"/>
      <c r="EY262" s="103"/>
      <c r="EZ262" s="103"/>
      <c r="FA262" s="103"/>
      <c r="FB262" s="103"/>
      <c r="FC262" s="103"/>
      <c r="FD262" s="103"/>
      <c r="FE262" s="103"/>
      <c r="FF262" s="103"/>
      <c r="FG262" s="103"/>
      <c r="FH262" s="103"/>
      <c r="FI262" s="103"/>
      <c r="FJ262" s="103"/>
      <c r="FK262" s="103"/>
      <c r="FL262" s="103"/>
      <c r="FM262" s="103"/>
      <c r="FN262" s="103"/>
      <c r="FO262" s="103"/>
      <c r="FP262" s="103"/>
      <c r="FQ262" s="103"/>
      <c r="FR262" s="103"/>
      <c r="FS262" s="103"/>
      <c r="FT262" s="103"/>
      <c r="FU262" s="103"/>
      <c r="FV262" s="103"/>
      <c r="FW262" s="103"/>
      <c r="FX262" s="103"/>
      <c r="FY262" s="103"/>
      <c r="FZ262" s="103"/>
      <c r="GA262" s="103"/>
      <c r="GB262" s="103"/>
      <c r="GC262" s="103"/>
      <c r="GD262" s="103"/>
      <c r="GE262" s="103"/>
      <c r="GF262" s="103"/>
      <c r="GG262" s="103"/>
      <c r="GH262" s="103"/>
      <c r="GI262" s="103"/>
      <c r="GJ262" s="103"/>
      <c r="GK262" s="103"/>
      <c r="GL262" s="103"/>
      <c r="GM262" s="103"/>
      <c r="GN262" s="103"/>
      <c r="GO262" s="103"/>
      <c r="GP262" s="103"/>
      <c r="GQ262" s="103"/>
      <c r="GR262" s="103"/>
      <c r="GS262" s="103"/>
      <c r="GT262" s="103"/>
      <c r="GU262" s="103"/>
      <c r="GV262" s="103"/>
      <c r="GW262" s="103"/>
      <c r="GX262" s="103"/>
      <c r="GY262" s="103"/>
      <c r="GZ262" s="103"/>
      <c r="HA262" s="103"/>
      <c r="HB262" s="103"/>
      <c r="HC262" s="103"/>
      <c r="HD262" s="103"/>
      <c r="HE262" s="103"/>
      <c r="HF262" s="103"/>
      <c r="HG262" s="103"/>
      <c r="HH262" s="103"/>
      <c r="HI262" s="103"/>
      <c r="HJ262" s="103"/>
      <c r="HK262" s="103"/>
      <c r="HL262" s="103"/>
      <c r="HM262" s="103"/>
      <c r="HN262" s="103"/>
      <c r="HO262" s="103"/>
      <c r="HP262" s="103"/>
      <c r="HQ262" s="103"/>
      <c r="HR262" s="103"/>
      <c r="HS262" s="103"/>
      <c r="HT262" s="103"/>
      <c r="HU262" s="103"/>
      <c r="HV262" s="103"/>
      <c r="HW262" s="103"/>
      <c r="HX262" s="103"/>
      <c r="HY262" s="103"/>
      <c r="HZ262" s="103"/>
      <c r="IA262" s="103"/>
      <c r="IB262" s="103"/>
      <c r="IC262" s="103"/>
      <c r="ID262" s="103"/>
      <c r="IE262" s="103"/>
      <c r="IF262" s="103"/>
      <c r="IG262" s="103"/>
      <c r="IH262" s="103"/>
      <c r="II262" s="103"/>
      <c r="IJ262" s="103"/>
      <c r="IK262" s="103"/>
      <c r="IL262" s="103"/>
      <c r="IM262" s="103"/>
      <c r="IN262" s="103"/>
      <c r="IO262" s="103"/>
      <c r="IP262" s="103"/>
      <c r="IQ262" s="103"/>
      <c r="IR262" s="103"/>
      <c r="IS262" s="103"/>
      <c r="IT262" s="103"/>
      <c r="IU262" s="103"/>
      <c r="IV262" s="103"/>
      <c r="IW262" s="103"/>
      <c r="IX262" s="103"/>
      <c r="IY262" s="103"/>
      <c r="IZ262" s="103"/>
    </row>
    <row r="263" spans="1:260" s="108" customFormat="1" ht="15" hidden="1" x14ac:dyDescent="0.25">
      <c r="A263" s="8"/>
      <c r="B263" s="8"/>
      <c r="C263" s="4"/>
      <c r="D263" s="9"/>
      <c r="E263" s="9"/>
      <c r="F263" s="9"/>
      <c r="G263" s="9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103"/>
      <c r="U263" s="4"/>
      <c r="V263" s="4"/>
      <c r="W263" s="4"/>
      <c r="X263" s="4"/>
      <c r="Y263" s="4"/>
      <c r="Z263" s="4"/>
      <c r="AA263" s="4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  <c r="CJ263" s="103"/>
      <c r="CK263" s="103"/>
      <c r="CL263" s="103"/>
      <c r="CM263" s="103"/>
      <c r="CN263" s="103"/>
      <c r="CO263" s="103"/>
      <c r="CP263" s="103"/>
      <c r="CQ263" s="103"/>
      <c r="CR263" s="103"/>
      <c r="CS263" s="103"/>
      <c r="CT263" s="103"/>
      <c r="CU263" s="103"/>
      <c r="CV263" s="103"/>
      <c r="CW263" s="103"/>
      <c r="CX263" s="103"/>
      <c r="CY263" s="103"/>
      <c r="CZ263" s="103"/>
      <c r="DA263" s="103"/>
      <c r="DB263" s="103"/>
      <c r="DC263" s="103"/>
      <c r="DD263" s="103"/>
      <c r="DE263" s="103"/>
      <c r="DF263" s="103"/>
      <c r="DG263" s="103"/>
      <c r="DH263" s="103"/>
      <c r="DI263" s="103"/>
      <c r="DJ263" s="103"/>
      <c r="DK263" s="103"/>
      <c r="DL263" s="103"/>
      <c r="DM263" s="103"/>
      <c r="DN263" s="103"/>
      <c r="DO263" s="103"/>
      <c r="DP263" s="103"/>
      <c r="DQ263" s="103"/>
      <c r="DR263" s="103"/>
      <c r="DS263" s="103"/>
      <c r="DT263" s="103"/>
      <c r="DU263" s="103"/>
      <c r="DV263" s="103"/>
      <c r="DW263" s="103"/>
      <c r="DX263" s="103"/>
      <c r="DY263" s="103"/>
      <c r="DZ263" s="103"/>
      <c r="EA263" s="103"/>
      <c r="EB263" s="103"/>
      <c r="EC263" s="103"/>
      <c r="ED263" s="103"/>
      <c r="EE263" s="103"/>
      <c r="EF263" s="103"/>
      <c r="EG263" s="103"/>
      <c r="EH263" s="103"/>
      <c r="EI263" s="103"/>
      <c r="EJ263" s="103"/>
      <c r="EK263" s="103"/>
      <c r="EL263" s="103"/>
      <c r="EM263" s="103"/>
      <c r="EN263" s="103"/>
      <c r="EO263" s="103"/>
      <c r="EP263" s="103"/>
      <c r="EQ263" s="103"/>
      <c r="ER263" s="103"/>
      <c r="ES263" s="103"/>
      <c r="ET263" s="103"/>
      <c r="EU263" s="103"/>
      <c r="EV263" s="103"/>
      <c r="EW263" s="103"/>
      <c r="EX263" s="103"/>
      <c r="EY263" s="103"/>
      <c r="EZ263" s="103"/>
      <c r="FA263" s="103"/>
      <c r="FB263" s="103"/>
      <c r="FC263" s="103"/>
      <c r="FD263" s="103"/>
      <c r="FE263" s="103"/>
      <c r="FF263" s="103"/>
      <c r="FG263" s="103"/>
      <c r="FH263" s="103"/>
      <c r="FI263" s="103"/>
      <c r="FJ263" s="103"/>
      <c r="FK263" s="103"/>
      <c r="FL263" s="103"/>
      <c r="FM263" s="103"/>
      <c r="FN263" s="103"/>
      <c r="FO263" s="103"/>
      <c r="FP263" s="103"/>
      <c r="FQ263" s="103"/>
      <c r="FR263" s="103"/>
      <c r="FS263" s="103"/>
      <c r="FT263" s="103"/>
      <c r="FU263" s="103"/>
      <c r="FV263" s="103"/>
      <c r="FW263" s="103"/>
      <c r="FX263" s="103"/>
      <c r="FY263" s="103"/>
      <c r="FZ263" s="103"/>
      <c r="GA263" s="103"/>
      <c r="GB263" s="103"/>
      <c r="GC263" s="103"/>
      <c r="GD263" s="103"/>
      <c r="GE263" s="103"/>
      <c r="GF263" s="103"/>
      <c r="GG263" s="103"/>
      <c r="GH263" s="103"/>
      <c r="GI263" s="103"/>
      <c r="GJ263" s="103"/>
      <c r="GK263" s="103"/>
      <c r="GL263" s="103"/>
      <c r="GM263" s="103"/>
      <c r="GN263" s="103"/>
      <c r="GO263" s="103"/>
      <c r="GP263" s="103"/>
      <c r="GQ263" s="103"/>
      <c r="GR263" s="103"/>
      <c r="GS263" s="103"/>
      <c r="GT263" s="103"/>
      <c r="GU263" s="103"/>
      <c r="GV263" s="103"/>
      <c r="GW263" s="103"/>
      <c r="GX263" s="103"/>
      <c r="GY263" s="103"/>
      <c r="GZ263" s="103"/>
      <c r="HA263" s="103"/>
      <c r="HB263" s="103"/>
      <c r="HC263" s="103"/>
      <c r="HD263" s="103"/>
      <c r="HE263" s="103"/>
      <c r="HF263" s="103"/>
      <c r="HG263" s="103"/>
      <c r="HH263" s="103"/>
      <c r="HI263" s="103"/>
      <c r="HJ263" s="103"/>
      <c r="HK263" s="103"/>
      <c r="HL263" s="103"/>
      <c r="HM263" s="103"/>
      <c r="HN263" s="103"/>
      <c r="HO263" s="103"/>
      <c r="HP263" s="103"/>
      <c r="HQ263" s="103"/>
      <c r="HR263" s="103"/>
      <c r="HS263" s="103"/>
      <c r="HT263" s="103"/>
      <c r="HU263" s="103"/>
      <c r="HV263" s="103"/>
      <c r="HW263" s="103"/>
      <c r="HX263" s="103"/>
      <c r="HY263" s="103"/>
      <c r="HZ263" s="103"/>
      <c r="IA263" s="103"/>
      <c r="IB263" s="103"/>
      <c r="IC263" s="103"/>
      <c r="ID263" s="103"/>
      <c r="IE263" s="103"/>
      <c r="IF263" s="103"/>
      <c r="IG263" s="103"/>
      <c r="IH263" s="103"/>
      <c r="II263" s="103"/>
      <c r="IJ263" s="103"/>
      <c r="IK263" s="103"/>
      <c r="IL263" s="103"/>
      <c r="IM263" s="103"/>
      <c r="IN263" s="103"/>
      <c r="IO263" s="103"/>
      <c r="IP263" s="103"/>
      <c r="IQ263" s="103"/>
      <c r="IR263" s="103"/>
      <c r="IS263" s="103"/>
      <c r="IT263" s="103"/>
      <c r="IU263" s="103"/>
      <c r="IV263" s="103"/>
      <c r="IW263" s="103"/>
      <c r="IX263" s="103"/>
      <c r="IY263" s="103"/>
      <c r="IZ263" s="103"/>
    </row>
    <row r="264" spans="1:260" s="108" customFormat="1" ht="15" hidden="1" x14ac:dyDescent="0.25">
      <c r="A264" s="8"/>
      <c r="B264" s="8"/>
      <c r="C264" s="4"/>
      <c r="D264" s="9"/>
      <c r="E264" s="9"/>
      <c r="F264" s="9"/>
      <c r="G264" s="9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103"/>
      <c r="U264" s="4"/>
      <c r="V264" s="4"/>
      <c r="W264" s="4"/>
      <c r="X264" s="4"/>
      <c r="Y264" s="4"/>
      <c r="Z264" s="4"/>
      <c r="AA264" s="4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  <c r="CJ264" s="103"/>
      <c r="CK264" s="103"/>
      <c r="CL264" s="103"/>
      <c r="CM264" s="103"/>
      <c r="CN264" s="103"/>
      <c r="CO264" s="103"/>
      <c r="CP264" s="103"/>
      <c r="CQ264" s="103"/>
      <c r="CR264" s="103"/>
      <c r="CS264" s="103"/>
      <c r="CT264" s="103"/>
      <c r="CU264" s="103"/>
      <c r="CV264" s="103"/>
      <c r="CW264" s="103"/>
      <c r="CX264" s="103"/>
      <c r="CY264" s="103"/>
      <c r="CZ264" s="103"/>
      <c r="DA264" s="103"/>
      <c r="DB264" s="103"/>
      <c r="DC264" s="103"/>
      <c r="DD264" s="103"/>
      <c r="DE264" s="103"/>
      <c r="DF264" s="103"/>
      <c r="DG264" s="103"/>
      <c r="DH264" s="103"/>
      <c r="DI264" s="103"/>
      <c r="DJ264" s="103"/>
      <c r="DK264" s="103"/>
      <c r="DL264" s="103"/>
      <c r="DM264" s="103"/>
      <c r="DN264" s="103"/>
      <c r="DO264" s="103"/>
      <c r="DP264" s="103"/>
      <c r="DQ264" s="103"/>
      <c r="DR264" s="103"/>
      <c r="DS264" s="103"/>
      <c r="DT264" s="103"/>
      <c r="DU264" s="103"/>
      <c r="DV264" s="103"/>
      <c r="DW264" s="103"/>
      <c r="DX264" s="103"/>
      <c r="DY264" s="103"/>
      <c r="DZ264" s="103"/>
      <c r="EA264" s="103"/>
      <c r="EB264" s="103"/>
      <c r="EC264" s="103"/>
      <c r="ED264" s="103"/>
      <c r="EE264" s="103"/>
      <c r="EF264" s="103"/>
      <c r="EG264" s="103"/>
      <c r="EH264" s="103"/>
      <c r="EI264" s="103"/>
      <c r="EJ264" s="103"/>
      <c r="EK264" s="103"/>
      <c r="EL264" s="103"/>
      <c r="EM264" s="103"/>
      <c r="EN264" s="103"/>
      <c r="EO264" s="103"/>
      <c r="EP264" s="103"/>
      <c r="EQ264" s="103"/>
      <c r="ER264" s="103"/>
      <c r="ES264" s="103"/>
      <c r="ET264" s="103"/>
      <c r="EU264" s="103"/>
      <c r="EV264" s="103"/>
      <c r="EW264" s="103"/>
      <c r="EX264" s="103"/>
      <c r="EY264" s="103"/>
      <c r="EZ264" s="103"/>
      <c r="FA264" s="103"/>
      <c r="FB264" s="103"/>
      <c r="FC264" s="103"/>
      <c r="FD264" s="103"/>
      <c r="FE264" s="103"/>
      <c r="FF264" s="103"/>
      <c r="FG264" s="103"/>
      <c r="FH264" s="103"/>
      <c r="FI264" s="103"/>
      <c r="FJ264" s="103"/>
      <c r="FK264" s="103"/>
      <c r="FL264" s="103"/>
      <c r="FM264" s="103"/>
      <c r="FN264" s="103"/>
      <c r="FO264" s="103"/>
      <c r="FP264" s="103"/>
      <c r="FQ264" s="103"/>
      <c r="FR264" s="103"/>
      <c r="FS264" s="103"/>
      <c r="FT264" s="103"/>
      <c r="FU264" s="103"/>
      <c r="FV264" s="103"/>
      <c r="FW264" s="103"/>
      <c r="FX264" s="103"/>
      <c r="FY264" s="103"/>
      <c r="FZ264" s="103"/>
      <c r="GA264" s="103"/>
      <c r="GB264" s="103"/>
      <c r="GC264" s="103"/>
      <c r="GD264" s="103"/>
      <c r="GE264" s="103"/>
      <c r="GF264" s="103"/>
      <c r="GG264" s="103"/>
      <c r="GH264" s="103"/>
      <c r="GI264" s="103"/>
      <c r="GJ264" s="103"/>
      <c r="GK264" s="103"/>
      <c r="GL264" s="103"/>
      <c r="GM264" s="103"/>
      <c r="GN264" s="103"/>
      <c r="GO264" s="103"/>
      <c r="GP264" s="103"/>
      <c r="GQ264" s="103"/>
      <c r="GR264" s="103"/>
      <c r="GS264" s="103"/>
      <c r="GT264" s="103"/>
      <c r="GU264" s="103"/>
      <c r="GV264" s="103"/>
      <c r="GW264" s="103"/>
      <c r="GX264" s="103"/>
      <c r="GY264" s="103"/>
      <c r="GZ264" s="103"/>
      <c r="HA264" s="103"/>
      <c r="HB264" s="103"/>
      <c r="HC264" s="103"/>
      <c r="HD264" s="103"/>
      <c r="HE264" s="103"/>
      <c r="HF264" s="103"/>
      <c r="HG264" s="103"/>
      <c r="HH264" s="103"/>
      <c r="HI264" s="103"/>
      <c r="HJ264" s="103"/>
      <c r="HK264" s="103"/>
      <c r="HL264" s="103"/>
      <c r="HM264" s="103"/>
      <c r="HN264" s="103"/>
      <c r="HO264" s="103"/>
      <c r="HP264" s="103"/>
      <c r="HQ264" s="103"/>
      <c r="HR264" s="103"/>
      <c r="HS264" s="103"/>
      <c r="HT264" s="103"/>
      <c r="HU264" s="103"/>
      <c r="HV264" s="103"/>
      <c r="HW264" s="103"/>
      <c r="HX264" s="103"/>
      <c r="HY264" s="103"/>
      <c r="HZ264" s="103"/>
      <c r="IA264" s="103"/>
      <c r="IB264" s="103"/>
      <c r="IC264" s="103"/>
      <c r="ID264" s="103"/>
      <c r="IE264" s="103"/>
      <c r="IF264" s="103"/>
      <c r="IG264" s="103"/>
      <c r="IH264" s="103"/>
      <c r="II264" s="103"/>
      <c r="IJ264" s="103"/>
      <c r="IK264" s="103"/>
      <c r="IL264" s="103"/>
      <c r="IM264" s="103"/>
      <c r="IN264" s="103"/>
      <c r="IO264" s="103"/>
      <c r="IP264" s="103"/>
      <c r="IQ264" s="103"/>
      <c r="IR264" s="103"/>
      <c r="IS264" s="103"/>
      <c r="IT264" s="103"/>
      <c r="IU264" s="103"/>
      <c r="IV264" s="103"/>
      <c r="IW264" s="103"/>
      <c r="IX264" s="103"/>
      <c r="IY264" s="103"/>
      <c r="IZ264" s="103"/>
    </row>
    <row r="265" spans="1:260" s="108" customFormat="1" ht="15" hidden="1" x14ac:dyDescent="0.25">
      <c r="A265" s="8"/>
      <c r="B265" s="8"/>
      <c r="C265" s="4"/>
      <c r="D265" s="9"/>
      <c r="E265" s="9"/>
      <c r="F265" s="9"/>
      <c r="G265" s="9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103"/>
      <c r="U265" s="4"/>
      <c r="V265" s="4"/>
      <c r="W265" s="4"/>
      <c r="X265" s="4"/>
      <c r="Y265" s="4"/>
      <c r="Z265" s="4"/>
      <c r="AA265" s="4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  <c r="CW265" s="103"/>
      <c r="CX265" s="103"/>
      <c r="CY265" s="103"/>
      <c r="CZ265" s="103"/>
      <c r="DA265" s="103"/>
      <c r="DB265" s="103"/>
      <c r="DC265" s="103"/>
      <c r="DD265" s="103"/>
      <c r="DE265" s="103"/>
      <c r="DF265" s="103"/>
      <c r="DG265" s="103"/>
      <c r="DH265" s="103"/>
      <c r="DI265" s="103"/>
      <c r="DJ265" s="103"/>
      <c r="DK265" s="103"/>
      <c r="DL265" s="103"/>
      <c r="DM265" s="103"/>
      <c r="DN265" s="103"/>
      <c r="DO265" s="103"/>
      <c r="DP265" s="103"/>
      <c r="DQ265" s="103"/>
      <c r="DR265" s="103"/>
      <c r="DS265" s="103"/>
      <c r="DT265" s="103"/>
      <c r="DU265" s="103"/>
      <c r="DV265" s="103"/>
      <c r="DW265" s="103"/>
      <c r="DX265" s="103"/>
      <c r="DY265" s="103"/>
      <c r="DZ265" s="103"/>
      <c r="EA265" s="103"/>
      <c r="EB265" s="103"/>
      <c r="EC265" s="103"/>
      <c r="ED265" s="103"/>
      <c r="EE265" s="103"/>
      <c r="EF265" s="103"/>
      <c r="EG265" s="103"/>
      <c r="EH265" s="103"/>
      <c r="EI265" s="103"/>
      <c r="EJ265" s="103"/>
      <c r="EK265" s="103"/>
      <c r="EL265" s="103"/>
      <c r="EM265" s="103"/>
      <c r="EN265" s="103"/>
      <c r="EO265" s="103"/>
      <c r="EP265" s="103"/>
      <c r="EQ265" s="103"/>
      <c r="ER265" s="103"/>
      <c r="ES265" s="103"/>
      <c r="ET265" s="103"/>
      <c r="EU265" s="103"/>
      <c r="EV265" s="103"/>
      <c r="EW265" s="103"/>
      <c r="EX265" s="103"/>
      <c r="EY265" s="103"/>
      <c r="EZ265" s="103"/>
      <c r="FA265" s="103"/>
      <c r="FB265" s="103"/>
      <c r="FC265" s="103"/>
      <c r="FD265" s="103"/>
      <c r="FE265" s="103"/>
      <c r="FF265" s="103"/>
      <c r="FG265" s="103"/>
      <c r="FH265" s="103"/>
      <c r="FI265" s="103"/>
      <c r="FJ265" s="103"/>
      <c r="FK265" s="103"/>
      <c r="FL265" s="103"/>
      <c r="FM265" s="103"/>
      <c r="FN265" s="103"/>
      <c r="FO265" s="103"/>
      <c r="FP265" s="103"/>
      <c r="FQ265" s="103"/>
      <c r="FR265" s="103"/>
      <c r="FS265" s="103"/>
      <c r="FT265" s="103"/>
      <c r="FU265" s="103"/>
      <c r="FV265" s="103"/>
      <c r="FW265" s="103"/>
      <c r="FX265" s="103"/>
      <c r="FY265" s="103"/>
      <c r="FZ265" s="103"/>
      <c r="GA265" s="103"/>
      <c r="GB265" s="103"/>
      <c r="GC265" s="103"/>
      <c r="GD265" s="103"/>
      <c r="GE265" s="103"/>
      <c r="GF265" s="103"/>
      <c r="GG265" s="103"/>
      <c r="GH265" s="103"/>
      <c r="GI265" s="103"/>
      <c r="GJ265" s="103"/>
      <c r="GK265" s="103"/>
      <c r="GL265" s="103"/>
      <c r="GM265" s="103"/>
      <c r="GN265" s="103"/>
      <c r="GO265" s="103"/>
      <c r="GP265" s="103"/>
      <c r="GQ265" s="103"/>
      <c r="GR265" s="103"/>
      <c r="GS265" s="103"/>
      <c r="GT265" s="103"/>
      <c r="GU265" s="103"/>
      <c r="GV265" s="103"/>
      <c r="GW265" s="103"/>
      <c r="GX265" s="103"/>
      <c r="GY265" s="103"/>
      <c r="GZ265" s="103"/>
      <c r="HA265" s="103"/>
      <c r="HB265" s="103"/>
      <c r="HC265" s="103"/>
      <c r="HD265" s="103"/>
      <c r="HE265" s="103"/>
      <c r="HF265" s="103"/>
      <c r="HG265" s="103"/>
      <c r="HH265" s="103"/>
      <c r="HI265" s="103"/>
      <c r="HJ265" s="103"/>
      <c r="HK265" s="103"/>
      <c r="HL265" s="103"/>
      <c r="HM265" s="103"/>
      <c r="HN265" s="103"/>
      <c r="HO265" s="103"/>
      <c r="HP265" s="103"/>
      <c r="HQ265" s="103"/>
      <c r="HR265" s="103"/>
      <c r="HS265" s="103"/>
      <c r="HT265" s="103"/>
      <c r="HU265" s="103"/>
      <c r="HV265" s="103"/>
      <c r="HW265" s="103"/>
      <c r="HX265" s="103"/>
      <c r="HY265" s="103"/>
      <c r="HZ265" s="103"/>
      <c r="IA265" s="103"/>
      <c r="IB265" s="103"/>
      <c r="IC265" s="103"/>
      <c r="ID265" s="103"/>
      <c r="IE265" s="103"/>
      <c r="IF265" s="103"/>
      <c r="IG265" s="103"/>
      <c r="IH265" s="103"/>
      <c r="II265" s="103"/>
      <c r="IJ265" s="103"/>
      <c r="IK265" s="103"/>
      <c r="IL265" s="103"/>
      <c r="IM265" s="103"/>
      <c r="IN265" s="103"/>
      <c r="IO265" s="103"/>
      <c r="IP265" s="103"/>
      <c r="IQ265" s="103"/>
      <c r="IR265" s="103"/>
      <c r="IS265" s="103"/>
      <c r="IT265" s="103"/>
      <c r="IU265" s="103"/>
      <c r="IV265" s="103"/>
      <c r="IW265" s="103"/>
      <c r="IX265" s="103"/>
      <c r="IY265" s="103"/>
      <c r="IZ265" s="103"/>
    </row>
    <row r="266" spans="1:260" s="108" customFormat="1" ht="15" hidden="1" x14ac:dyDescent="0.25">
      <c r="A266" s="8"/>
      <c r="B266" s="8"/>
      <c r="C266" s="4"/>
      <c r="D266" s="9"/>
      <c r="E266" s="9"/>
      <c r="F266" s="9"/>
      <c r="G266" s="9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103"/>
      <c r="U266" s="4"/>
      <c r="V266" s="4"/>
      <c r="W266" s="4"/>
      <c r="X266" s="4"/>
      <c r="Y266" s="4"/>
      <c r="Z266" s="4"/>
      <c r="AA266" s="4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3"/>
      <c r="CF266" s="103"/>
      <c r="CG266" s="103"/>
      <c r="CH266" s="103"/>
      <c r="CI266" s="103"/>
      <c r="CJ266" s="103"/>
      <c r="CK266" s="103"/>
      <c r="CL266" s="103"/>
      <c r="CM266" s="103"/>
      <c r="CN266" s="103"/>
      <c r="CO266" s="103"/>
      <c r="CP266" s="103"/>
      <c r="CQ266" s="103"/>
      <c r="CR266" s="103"/>
      <c r="CS266" s="103"/>
      <c r="CT266" s="103"/>
      <c r="CU266" s="103"/>
      <c r="CV266" s="103"/>
      <c r="CW266" s="103"/>
      <c r="CX266" s="103"/>
      <c r="CY266" s="103"/>
      <c r="CZ266" s="103"/>
      <c r="DA266" s="103"/>
      <c r="DB266" s="103"/>
      <c r="DC266" s="103"/>
      <c r="DD266" s="103"/>
      <c r="DE266" s="103"/>
      <c r="DF266" s="103"/>
      <c r="DG266" s="103"/>
      <c r="DH266" s="103"/>
      <c r="DI266" s="103"/>
      <c r="DJ266" s="103"/>
      <c r="DK266" s="103"/>
      <c r="DL266" s="103"/>
      <c r="DM266" s="103"/>
      <c r="DN266" s="103"/>
      <c r="DO266" s="103"/>
      <c r="DP266" s="103"/>
      <c r="DQ266" s="103"/>
      <c r="DR266" s="103"/>
      <c r="DS266" s="103"/>
      <c r="DT266" s="103"/>
      <c r="DU266" s="103"/>
      <c r="DV266" s="103"/>
      <c r="DW266" s="103"/>
      <c r="DX266" s="103"/>
      <c r="DY266" s="103"/>
      <c r="DZ266" s="103"/>
      <c r="EA266" s="103"/>
      <c r="EB266" s="103"/>
      <c r="EC266" s="103"/>
      <c r="ED266" s="103"/>
      <c r="EE266" s="103"/>
      <c r="EF266" s="103"/>
      <c r="EG266" s="103"/>
      <c r="EH266" s="103"/>
      <c r="EI266" s="103"/>
      <c r="EJ266" s="103"/>
      <c r="EK266" s="103"/>
      <c r="EL266" s="103"/>
      <c r="EM266" s="103"/>
      <c r="EN266" s="103"/>
      <c r="EO266" s="103"/>
      <c r="EP266" s="103"/>
      <c r="EQ266" s="103"/>
      <c r="ER266" s="103"/>
      <c r="ES266" s="103"/>
      <c r="ET266" s="103"/>
      <c r="EU266" s="103"/>
      <c r="EV266" s="103"/>
      <c r="EW266" s="103"/>
      <c r="EX266" s="103"/>
      <c r="EY266" s="103"/>
      <c r="EZ266" s="103"/>
      <c r="FA266" s="103"/>
      <c r="FB266" s="103"/>
      <c r="FC266" s="103"/>
      <c r="FD266" s="103"/>
      <c r="FE266" s="103"/>
      <c r="FF266" s="103"/>
      <c r="FG266" s="103"/>
      <c r="FH266" s="103"/>
      <c r="FI266" s="103"/>
      <c r="FJ266" s="103"/>
      <c r="FK266" s="103"/>
      <c r="FL266" s="103"/>
      <c r="FM266" s="103"/>
      <c r="FN266" s="103"/>
      <c r="FO266" s="103"/>
      <c r="FP266" s="103"/>
      <c r="FQ266" s="103"/>
      <c r="FR266" s="103"/>
      <c r="FS266" s="103"/>
      <c r="FT266" s="103"/>
      <c r="FU266" s="103"/>
      <c r="FV266" s="103"/>
      <c r="FW266" s="103"/>
      <c r="FX266" s="103"/>
      <c r="FY266" s="103"/>
      <c r="FZ266" s="103"/>
      <c r="GA266" s="103"/>
      <c r="GB266" s="103"/>
      <c r="GC266" s="103"/>
      <c r="GD266" s="103"/>
      <c r="GE266" s="103"/>
      <c r="GF266" s="103"/>
      <c r="GG266" s="103"/>
      <c r="GH266" s="103"/>
      <c r="GI266" s="103"/>
      <c r="GJ266" s="103"/>
      <c r="GK266" s="103"/>
      <c r="GL266" s="103"/>
      <c r="GM266" s="103"/>
      <c r="GN266" s="103"/>
      <c r="GO266" s="103"/>
      <c r="GP266" s="103"/>
      <c r="GQ266" s="103"/>
      <c r="GR266" s="103"/>
      <c r="GS266" s="103"/>
      <c r="GT266" s="103"/>
      <c r="GU266" s="103"/>
      <c r="GV266" s="103"/>
      <c r="GW266" s="103"/>
      <c r="GX266" s="103"/>
      <c r="GY266" s="103"/>
      <c r="GZ266" s="103"/>
      <c r="HA266" s="103"/>
      <c r="HB266" s="103"/>
      <c r="HC266" s="103"/>
      <c r="HD266" s="103"/>
      <c r="HE266" s="103"/>
      <c r="HF266" s="103"/>
      <c r="HG266" s="103"/>
      <c r="HH266" s="103"/>
      <c r="HI266" s="103"/>
      <c r="HJ266" s="103"/>
      <c r="HK266" s="103"/>
      <c r="HL266" s="103"/>
      <c r="HM266" s="103"/>
      <c r="HN266" s="103"/>
      <c r="HO266" s="103"/>
      <c r="HP266" s="103"/>
      <c r="HQ266" s="103"/>
      <c r="HR266" s="103"/>
      <c r="HS266" s="103"/>
      <c r="HT266" s="103"/>
      <c r="HU266" s="103"/>
      <c r="HV266" s="103"/>
      <c r="HW266" s="103"/>
      <c r="HX266" s="103"/>
      <c r="HY266" s="103"/>
      <c r="HZ266" s="103"/>
      <c r="IA266" s="103"/>
      <c r="IB266" s="103"/>
      <c r="IC266" s="103"/>
      <c r="ID266" s="103"/>
      <c r="IE266" s="103"/>
      <c r="IF266" s="103"/>
      <c r="IG266" s="103"/>
      <c r="IH266" s="103"/>
      <c r="II266" s="103"/>
      <c r="IJ266" s="103"/>
      <c r="IK266" s="103"/>
      <c r="IL266" s="103"/>
      <c r="IM266" s="103"/>
      <c r="IN266" s="103"/>
      <c r="IO266" s="103"/>
      <c r="IP266" s="103"/>
      <c r="IQ266" s="103"/>
      <c r="IR266" s="103"/>
      <c r="IS266" s="103"/>
      <c r="IT266" s="103"/>
      <c r="IU266" s="103"/>
      <c r="IV266" s="103"/>
      <c r="IW266" s="103"/>
      <c r="IX266" s="103"/>
      <c r="IY266" s="103"/>
      <c r="IZ266" s="103"/>
    </row>
    <row r="267" spans="1:260" s="108" customFormat="1" ht="15" hidden="1" x14ac:dyDescent="0.25">
      <c r="A267" s="8"/>
      <c r="B267" s="8"/>
      <c r="C267" s="4"/>
      <c r="D267" s="9"/>
      <c r="E267" s="9"/>
      <c r="F267" s="9"/>
      <c r="G267" s="9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103"/>
      <c r="U267" s="4"/>
      <c r="V267" s="4"/>
      <c r="W267" s="4"/>
      <c r="X267" s="4"/>
      <c r="Y267" s="4"/>
      <c r="Z267" s="4"/>
      <c r="AA267" s="4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  <c r="CW267" s="103"/>
      <c r="CX267" s="103"/>
      <c r="CY267" s="103"/>
      <c r="CZ267" s="103"/>
      <c r="DA267" s="103"/>
      <c r="DB267" s="103"/>
      <c r="DC267" s="103"/>
      <c r="DD267" s="103"/>
      <c r="DE267" s="103"/>
      <c r="DF267" s="103"/>
      <c r="DG267" s="103"/>
      <c r="DH267" s="103"/>
      <c r="DI267" s="103"/>
      <c r="DJ267" s="103"/>
      <c r="DK267" s="103"/>
      <c r="DL267" s="103"/>
      <c r="DM267" s="103"/>
      <c r="DN267" s="103"/>
      <c r="DO267" s="103"/>
      <c r="DP267" s="103"/>
      <c r="DQ267" s="103"/>
      <c r="DR267" s="103"/>
      <c r="DS267" s="103"/>
      <c r="DT267" s="103"/>
      <c r="DU267" s="103"/>
      <c r="DV267" s="103"/>
      <c r="DW267" s="103"/>
      <c r="DX267" s="103"/>
      <c r="DY267" s="103"/>
      <c r="DZ267" s="103"/>
      <c r="EA267" s="103"/>
      <c r="EB267" s="103"/>
      <c r="EC267" s="103"/>
      <c r="ED267" s="103"/>
      <c r="EE267" s="103"/>
      <c r="EF267" s="103"/>
      <c r="EG267" s="103"/>
      <c r="EH267" s="103"/>
      <c r="EI267" s="103"/>
      <c r="EJ267" s="103"/>
      <c r="EK267" s="103"/>
      <c r="EL267" s="103"/>
      <c r="EM267" s="103"/>
      <c r="EN267" s="103"/>
      <c r="EO267" s="103"/>
      <c r="EP267" s="103"/>
      <c r="EQ267" s="103"/>
      <c r="ER267" s="103"/>
      <c r="ES267" s="103"/>
      <c r="ET267" s="103"/>
      <c r="EU267" s="103"/>
      <c r="EV267" s="103"/>
      <c r="EW267" s="103"/>
      <c r="EX267" s="103"/>
      <c r="EY267" s="103"/>
      <c r="EZ267" s="103"/>
      <c r="FA267" s="103"/>
      <c r="FB267" s="103"/>
      <c r="FC267" s="103"/>
      <c r="FD267" s="103"/>
      <c r="FE267" s="103"/>
      <c r="FF267" s="103"/>
      <c r="FG267" s="103"/>
      <c r="FH267" s="103"/>
      <c r="FI267" s="103"/>
      <c r="FJ267" s="103"/>
      <c r="FK267" s="103"/>
      <c r="FL267" s="103"/>
      <c r="FM267" s="103"/>
      <c r="FN267" s="103"/>
      <c r="FO267" s="103"/>
      <c r="FP267" s="103"/>
      <c r="FQ267" s="103"/>
      <c r="FR267" s="103"/>
      <c r="FS267" s="103"/>
      <c r="FT267" s="103"/>
      <c r="FU267" s="103"/>
      <c r="FV267" s="103"/>
      <c r="FW267" s="103"/>
      <c r="FX267" s="103"/>
      <c r="FY267" s="103"/>
      <c r="FZ267" s="103"/>
      <c r="GA267" s="103"/>
      <c r="GB267" s="103"/>
      <c r="GC267" s="103"/>
      <c r="GD267" s="103"/>
      <c r="GE267" s="103"/>
      <c r="GF267" s="103"/>
      <c r="GG267" s="103"/>
      <c r="GH267" s="103"/>
      <c r="GI267" s="103"/>
      <c r="GJ267" s="103"/>
      <c r="GK267" s="103"/>
      <c r="GL267" s="103"/>
      <c r="GM267" s="103"/>
      <c r="GN267" s="103"/>
      <c r="GO267" s="103"/>
      <c r="GP267" s="103"/>
      <c r="GQ267" s="103"/>
      <c r="GR267" s="103"/>
      <c r="GS267" s="103"/>
      <c r="GT267" s="103"/>
      <c r="GU267" s="103"/>
      <c r="GV267" s="103"/>
      <c r="GW267" s="103"/>
      <c r="GX267" s="103"/>
      <c r="GY267" s="103"/>
      <c r="GZ267" s="103"/>
      <c r="HA267" s="103"/>
      <c r="HB267" s="103"/>
      <c r="HC267" s="103"/>
      <c r="HD267" s="103"/>
      <c r="HE267" s="103"/>
      <c r="HF267" s="103"/>
      <c r="HG267" s="103"/>
      <c r="HH267" s="103"/>
      <c r="HI267" s="103"/>
      <c r="HJ267" s="103"/>
      <c r="HK267" s="103"/>
      <c r="HL267" s="103"/>
      <c r="HM267" s="103"/>
      <c r="HN267" s="103"/>
      <c r="HO267" s="103"/>
      <c r="HP267" s="103"/>
      <c r="HQ267" s="103"/>
      <c r="HR267" s="103"/>
      <c r="HS267" s="103"/>
      <c r="HT267" s="103"/>
      <c r="HU267" s="103"/>
      <c r="HV267" s="103"/>
      <c r="HW267" s="103"/>
      <c r="HX267" s="103"/>
      <c r="HY267" s="103"/>
      <c r="HZ267" s="103"/>
      <c r="IA267" s="103"/>
      <c r="IB267" s="103"/>
      <c r="IC267" s="103"/>
      <c r="ID267" s="103"/>
      <c r="IE267" s="103"/>
      <c r="IF267" s="103"/>
      <c r="IG267" s="103"/>
      <c r="IH267" s="103"/>
      <c r="II267" s="103"/>
      <c r="IJ267" s="103"/>
      <c r="IK267" s="103"/>
      <c r="IL267" s="103"/>
      <c r="IM267" s="103"/>
      <c r="IN267" s="103"/>
      <c r="IO267" s="103"/>
      <c r="IP267" s="103"/>
      <c r="IQ267" s="103"/>
      <c r="IR267" s="103"/>
      <c r="IS267" s="103"/>
      <c r="IT267" s="103"/>
      <c r="IU267" s="103"/>
      <c r="IV267" s="103"/>
      <c r="IW267" s="103"/>
      <c r="IX267" s="103"/>
      <c r="IY267" s="103"/>
      <c r="IZ267" s="103"/>
    </row>
    <row r="268" spans="1:260" s="108" customFormat="1" ht="15" hidden="1" x14ac:dyDescent="0.25">
      <c r="A268" s="8"/>
      <c r="B268" s="8"/>
      <c r="C268" s="4"/>
      <c r="D268" s="9"/>
      <c r="E268" s="9"/>
      <c r="F268" s="9"/>
      <c r="G268" s="9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103"/>
      <c r="U268" s="4"/>
      <c r="V268" s="4"/>
      <c r="W268" s="4"/>
      <c r="X268" s="4"/>
      <c r="Y268" s="4"/>
      <c r="Z268" s="4"/>
      <c r="AA268" s="4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3"/>
      <c r="CF268" s="103"/>
      <c r="CG268" s="103"/>
      <c r="CH268" s="103"/>
      <c r="CI268" s="103"/>
      <c r="CJ268" s="103"/>
      <c r="CK268" s="103"/>
      <c r="CL268" s="103"/>
      <c r="CM268" s="103"/>
      <c r="CN268" s="103"/>
      <c r="CO268" s="103"/>
      <c r="CP268" s="103"/>
      <c r="CQ268" s="103"/>
      <c r="CR268" s="103"/>
      <c r="CS268" s="103"/>
      <c r="CT268" s="103"/>
      <c r="CU268" s="103"/>
      <c r="CV268" s="103"/>
      <c r="CW268" s="103"/>
      <c r="CX268" s="103"/>
      <c r="CY268" s="103"/>
      <c r="CZ268" s="103"/>
      <c r="DA268" s="103"/>
      <c r="DB268" s="103"/>
      <c r="DC268" s="103"/>
      <c r="DD268" s="103"/>
      <c r="DE268" s="103"/>
      <c r="DF268" s="103"/>
      <c r="DG268" s="103"/>
      <c r="DH268" s="103"/>
      <c r="DI268" s="103"/>
      <c r="DJ268" s="103"/>
      <c r="DK268" s="103"/>
      <c r="DL268" s="103"/>
      <c r="DM268" s="103"/>
      <c r="DN268" s="103"/>
      <c r="DO268" s="103"/>
      <c r="DP268" s="103"/>
      <c r="DQ268" s="103"/>
      <c r="DR268" s="103"/>
      <c r="DS268" s="103"/>
      <c r="DT268" s="103"/>
      <c r="DU268" s="103"/>
      <c r="DV268" s="103"/>
      <c r="DW268" s="103"/>
      <c r="DX268" s="103"/>
      <c r="DY268" s="103"/>
      <c r="DZ268" s="103"/>
      <c r="EA268" s="103"/>
      <c r="EB268" s="103"/>
      <c r="EC268" s="103"/>
      <c r="ED268" s="103"/>
      <c r="EE268" s="103"/>
      <c r="EF268" s="103"/>
      <c r="EG268" s="103"/>
      <c r="EH268" s="103"/>
      <c r="EI268" s="103"/>
      <c r="EJ268" s="103"/>
      <c r="EK268" s="103"/>
      <c r="EL268" s="103"/>
      <c r="EM268" s="103"/>
      <c r="EN268" s="103"/>
      <c r="EO268" s="103"/>
      <c r="EP268" s="103"/>
      <c r="EQ268" s="103"/>
      <c r="ER268" s="103"/>
      <c r="ES268" s="103"/>
      <c r="ET268" s="103"/>
      <c r="EU268" s="103"/>
      <c r="EV268" s="103"/>
      <c r="EW268" s="103"/>
      <c r="EX268" s="103"/>
      <c r="EY268" s="103"/>
      <c r="EZ268" s="103"/>
      <c r="FA268" s="103"/>
      <c r="FB268" s="103"/>
      <c r="FC268" s="103"/>
      <c r="FD268" s="103"/>
      <c r="FE268" s="103"/>
      <c r="FF268" s="103"/>
      <c r="FG268" s="103"/>
      <c r="FH268" s="103"/>
      <c r="FI268" s="103"/>
      <c r="FJ268" s="103"/>
      <c r="FK268" s="103"/>
      <c r="FL268" s="103"/>
      <c r="FM268" s="103"/>
      <c r="FN268" s="103"/>
      <c r="FO268" s="103"/>
      <c r="FP268" s="103"/>
      <c r="FQ268" s="103"/>
      <c r="FR268" s="103"/>
      <c r="FS268" s="103"/>
      <c r="FT268" s="103"/>
      <c r="FU268" s="103"/>
      <c r="FV268" s="103"/>
      <c r="FW268" s="103"/>
      <c r="FX268" s="103"/>
      <c r="FY268" s="103"/>
      <c r="FZ268" s="103"/>
      <c r="GA268" s="103"/>
      <c r="GB268" s="103"/>
      <c r="GC268" s="103"/>
      <c r="GD268" s="103"/>
      <c r="GE268" s="103"/>
      <c r="GF268" s="103"/>
      <c r="GG268" s="103"/>
      <c r="GH268" s="103"/>
      <c r="GI268" s="103"/>
      <c r="GJ268" s="103"/>
      <c r="GK268" s="103"/>
      <c r="GL268" s="103"/>
      <c r="GM268" s="103"/>
      <c r="GN268" s="103"/>
      <c r="GO268" s="103"/>
      <c r="GP268" s="103"/>
      <c r="GQ268" s="103"/>
      <c r="GR268" s="103"/>
      <c r="GS268" s="103"/>
      <c r="GT268" s="103"/>
      <c r="GU268" s="103"/>
      <c r="GV268" s="103"/>
      <c r="GW268" s="103"/>
      <c r="GX268" s="103"/>
      <c r="GY268" s="103"/>
      <c r="GZ268" s="103"/>
      <c r="HA268" s="103"/>
      <c r="HB268" s="103"/>
      <c r="HC268" s="103"/>
      <c r="HD268" s="103"/>
      <c r="HE268" s="103"/>
      <c r="HF268" s="103"/>
      <c r="HG268" s="103"/>
      <c r="HH268" s="103"/>
      <c r="HI268" s="103"/>
      <c r="HJ268" s="103"/>
      <c r="HK268" s="103"/>
      <c r="HL268" s="103"/>
      <c r="HM268" s="103"/>
      <c r="HN268" s="103"/>
      <c r="HO268" s="103"/>
      <c r="HP268" s="103"/>
      <c r="HQ268" s="103"/>
      <c r="HR268" s="103"/>
      <c r="HS268" s="103"/>
      <c r="HT268" s="103"/>
      <c r="HU268" s="103"/>
      <c r="HV268" s="103"/>
      <c r="HW268" s="103"/>
      <c r="HX268" s="103"/>
      <c r="HY268" s="103"/>
      <c r="HZ268" s="103"/>
      <c r="IA268" s="103"/>
      <c r="IB268" s="103"/>
      <c r="IC268" s="103"/>
      <c r="ID268" s="103"/>
      <c r="IE268" s="103"/>
      <c r="IF268" s="103"/>
      <c r="IG268" s="103"/>
      <c r="IH268" s="103"/>
      <c r="II268" s="103"/>
      <c r="IJ268" s="103"/>
      <c r="IK268" s="103"/>
      <c r="IL268" s="103"/>
      <c r="IM268" s="103"/>
      <c r="IN268" s="103"/>
      <c r="IO268" s="103"/>
      <c r="IP268" s="103"/>
      <c r="IQ268" s="103"/>
      <c r="IR268" s="103"/>
      <c r="IS268" s="103"/>
      <c r="IT268" s="103"/>
      <c r="IU268" s="103"/>
      <c r="IV268" s="103"/>
      <c r="IW268" s="103"/>
      <c r="IX268" s="103"/>
      <c r="IY268" s="103"/>
      <c r="IZ268" s="103"/>
    </row>
    <row r="269" spans="1:260" s="108" customFormat="1" ht="15" hidden="1" x14ac:dyDescent="0.25">
      <c r="A269" s="8"/>
      <c r="B269" s="8"/>
      <c r="C269" s="4"/>
      <c r="D269" s="9"/>
      <c r="E269" s="9"/>
      <c r="F269" s="9"/>
      <c r="G269" s="9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103"/>
      <c r="U269" s="4"/>
      <c r="V269" s="4"/>
      <c r="W269" s="4"/>
      <c r="X269" s="4"/>
      <c r="Y269" s="4"/>
      <c r="Z269" s="4"/>
      <c r="AA269" s="4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3"/>
      <c r="CF269" s="103"/>
      <c r="CG269" s="103"/>
      <c r="CH269" s="103"/>
      <c r="CI269" s="103"/>
      <c r="CJ269" s="103"/>
      <c r="CK269" s="103"/>
      <c r="CL269" s="103"/>
      <c r="CM269" s="103"/>
      <c r="CN269" s="103"/>
      <c r="CO269" s="103"/>
      <c r="CP269" s="103"/>
      <c r="CQ269" s="103"/>
      <c r="CR269" s="103"/>
      <c r="CS269" s="103"/>
      <c r="CT269" s="103"/>
      <c r="CU269" s="103"/>
      <c r="CV269" s="103"/>
      <c r="CW269" s="103"/>
      <c r="CX269" s="103"/>
      <c r="CY269" s="103"/>
      <c r="CZ269" s="103"/>
      <c r="DA269" s="103"/>
      <c r="DB269" s="103"/>
      <c r="DC269" s="103"/>
      <c r="DD269" s="103"/>
      <c r="DE269" s="103"/>
      <c r="DF269" s="103"/>
      <c r="DG269" s="103"/>
      <c r="DH269" s="103"/>
      <c r="DI269" s="103"/>
      <c r="DJ269" s="103"/>
      <c r="DK269" s="103"/>
      <c r="DL269" s="103"/>
      <c r="DM269" s="103"/>
      <c r="DN269" s="103"/>
      <c r="DO269" s="103"/>
      <c r="DP269" s="103"/>
      <c r="DQ269" s="103"/>
      <c r="DR269" s="103"/>
      <c r="DS269" s="103"/>
      <c r="DT269" s="103"/>
      <c r="DU269" s="103"/>
      <c r="DV269" s="103"/>
      <c r="DW269" s="103"/>
      <c r="DX269" s="103"/>
      <c r="DY269" s="103"/>
      <c r="DZ269" s="103"/>
      <c r="EA269" s="103"/>
      <c r="EB269" s="103"/>
      <c r="EC269" s="103"/>
      <c r="ED269" s="103"/>
      <c r="EE269" s="103"/>
      <c r="EF269" s="103"/>
      <c r="EG269" s="103"/>
      <c r="EH269" s="103"/>
      <c r="EI269" s="103"/>
      <c r="EJ269" s="103"/>
      <c r="EK269" s="103"/>
      <c r="EL269" s="103"/>
      <c r="EM269" s="103"/>
      <c r="EN269" s="103"/>
      <c r="EO269" s="103"/>
      <c r="EP269" s="103"/>
      <c r="EQ269" s="103"/>
      <c r="ER269" s="103"/>
      <c r="ES269" s="103"/>
      <c r="ET269" s="103"/>
      <c r="EU269" s="103"/>
      <c r="EV269" s="103"/>
      <c r="EW269" s="103"/>
      <c r="EX269" s="103"/>
      <c r="EY269" s="103"/>
      <c r="EZ269" s="103"/>
      <c r="FA269" s="103"/>
      <c r="FB269" s="103"/>
      <c r="FC269" s="103"/>
      <c r="FD269" s="103"/>
      <c r="FE269" s="103"/>
      <c r="FF269" s="103"/>
      <c r="FG269" s="103"/>
      <c r="FH269" s="103"/>
      <c r="FI269" s="103"/>
      <c r="FJ269" s="103"/>
      <c r="FK269" s="103"/>
      <c r="FL269" s="103"/>
      <c r="FM269" s="103"/>
      <c r="FN269" s="103"/>
      <c r="FO269" s="103"/>
      <c r="FP269" s="103"/>
      <c r="FQ269" s="103"/>
      <c r="FR269" s="103"/>
      <c r="FS269" s="103"/>
      <c r="FT269" s="103"/>
      <c r="FU269" s="103"/>
      <c r="FV269" s="103"/>
      <c r="FW269" s="103"/>
      <c r="FX269" s="103"/>
      <c r="FY269" s="103"/>
      <c r="FZ269" s="103"/>
      <c r="GA269" s="103"/>
      <c r="GB269" s="103"/>
      <c r="GC269" s="103"/>
      <c r="GD269" s="103"/>
      <c r="GE269" s="103"/>
      <c r="GF269" s="103"/>
      <c r="GG269" s="103"/>
      <c r="GH269" s="103"/>
      <c r="GI269" s="103"/>
      <c r="GJ269" s="103"/>
      <c r="GK269" s="103"/>
      <c r="GL269" s="103"/>
      <c r="GM269" s="103"/>
      <c r="GN269" s="103"/>
      <c r="GO269" s="103"/>
      <c r="GP269" s="103"/>
      <c r="GQ269" s="103"/>
      <c r="GR269" s="103"/>
      <c r="GS269" s="103"/>
      <c r="GT269" s="103"/>
      <c r="GU269" s="103"/>
      <c r="GV269" s="103"/>
      <c r="GW269" s="103"/>
      <c r="GX269" s="103"/>
      <c r="GY269" s="103"/>
      <c r="GZ269" s="103"/>
      <c r="HA269" s="103"/>
      <c r="HB269" s="103"/>
      <c r="HC269" s="103"/>
      <c r="HD269" s="103"/>
      <c r="HE269" s="103"/>
      <c r="HF269" s="103"/>
      <c r="HG269" s="103"/>
      <c r="HH269" s="103"/>
      <c r="HI269" s="103"/>
      <c r="HJ269" s="103"/>
      <c r="HK269" s="103"/>
      <c r="HL269" s="103"/>
      <c r="HM269" s="103"/>
      <c r="HN269" s="103"/>
      <c r="HO269" s="103"/>
      <c r="HP269" s="103"/>
      <c r="HQ269" s="103"/>
      <c r="HR269" s="103"/>
      <c r="HS269" s="103"/>
      <c r="HT269" s="103"/>
      <c r="HU269" s="103"/>
      <c r="HV269" s="103"/>
      <c r="HW269" s="103"/>
      <c r="HX269" s="103"/>
      <c r="HY269" s="103"/>
      <c r="HZ269" s="103"/>
      <c r="IA269" s="103"/>
      <c r="IB269" s="103"/>
      <c r="IC269" s="103"/>
      <c r="ID269" s="103"/>
      <c r="IE269" s="103"/>
      <c r="IF269" s="103"/>
      <c r="IG269" s="103"/>
      <c r="IH269" s="103"/>
      <c r="II269" s="103"/>
      <c r="IJ269" s="103"/>
      <c r="IK269" s="103"/>
      <c r="IL269" s="103"/>
      <c r="IM269" s="103"/>
      <c r="IN269" s="103"/>
      <c r="IO269" s="103"/>
      <c r="IP269" s="103"/>
      <c r="IQ269" s="103"/>
      <c r="IR269" s="103"/>
      <c r="IS269" s="103"/>
      <c r="IT269" s="103"/>
      <c r="IU269" s="103"/>
      <c r="IV269" s="103"/>
      <c r="IW269" s="103"/>
      <c r="IX269" s="103"/>
      <c r="IY269" s="103"/>
      <c r="IZ269" s="103"/>
    </row>
    <row r="270" spans="1:260" s="108" customFormat="1" ht="15" hidden="1" x14ac:dyDescent="0.25">
      <c r="A270" s="8"/>
      <c r="B270" s="8"/>
      <c r="C270" s="4"/>
      <c r="D270" s="9"/>
      <c r="E270" s="9"/>
      <c r="F270" s="9"/>
      <c r="G270" s="9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103"/>
      <c r="U270" s="4"/>
      <c r="V270" s="4"/>
      <c r="W270" s="4"/>
      <c r="X270" s="4"/>
      <c r="Y270" s="4"/>
      <c r="Z270" s="4"/>
      <c r="AA270" s="4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3"/>
      <c r="CF270" s="103"/>
      <c r="CG270" s="103"/>
      <c r="CH270" s="103"/>
      <c r="CI270" s="103"/>
      <c r="CJ270" s="103"/>
      <c r="CK270" s="103"/>
      <c r="CL270" s="103"/>
      <c r="CM270" s="103"/>
      <c r="CN270" s="103"/>
      <c r="CO270" s="103"/>
      <c r="CP270" s="103"/>
      <c r="CQ270" s="103"/>
      <c r="CR270" s="103"/>
      <c r="CS270" s="103"/>
      <c r="CT270" s="103"/>
      <c r="CU270" s="103"/>
      <c r="CV270" s="103"/>
      <c r="CW270" s="103"/>
      <c r="CX270" s="103"/>
      <c r="CY270" s="103"/>
      <c r="CZ270" s="103"/>
      <c r="DA270" s="103"/>
      <c r="DB270" s="103"/>
      <c r="DC270" s="103"/>
      <c r="DD270" s="103"/>
      <c r="DE270" s="103"/>
      <c r="DF270" s="103"/>
      <c r="DG270" s="103"/>
      <c r="DH270" s="103"/>
      <c r="DI270" s="103"/>
      <c r="DJ270" s="103"/>
      <c r="DK270" s="103"/>
      <c r="DL270" s="103"/>
      <c r="DM270" s="103"/>
      <c r="DN270" s="103"/>
      <c r="DO270" s="103"/>
      <c r="DP270" s="103"/>
      <c r="DQ270" s="103"/>
      <c r="DR270" s="103"/>
      <c r="DS270" s="103"/>
      <c r="DT270" s="103"/>
      <c r="DU270" s="103"/>
      <c r="DV270" s="103"/>
      <c r="DW270" s="103"/>
      <c r="DX270" s="103"/>
      <c r="DY270" s="103"/>
      <c r="DZ270" s="103"/>
      <c r="EA270" s="103"/>
      <c r="EB270" s="103"/>
      <c r="EC270" s="103"/>
      <c r="ED270" s="103"/>
      <c r="EE270" s="103"/>
      <c r="EF270" s="103"/>
      <c r="EG270" s="103"/>
      <c r="EH270" s="103"/>
      <c r="EI270" s="103"/>
      <c r="EJ270" s="103"/>
      <c r="EK270" s="103"/>
      <c r="EL270" s="103"/>
      <c r="EM270" s="103"/>
      <c r="EN270" s="103"/>
      <c r="EO270" s="103"/>
      <c r="EP270" s="103"/>
      <c r="EQ270" s="103"/>
      <c r="ER270" s="103"/>
      <c r="ES270" s="103"/>
      <c r="ET270" s="103"/>
      <c r="EU270" s="103"/>
      <c r="EV270" s="103"/>
      <c r="EW270" s="103"/>
      <c r="EX270" s="103"/>
      <c r="EY270" s="103"/>
      <c r="EZ270" s="103"/>
      <c r="FA270" s="103"/>
      <c r="FB270" s="103"/>
      <c r="FC270" s="103"/>
      <c r="FD270" s="103"/>
      <c r="FE270" s="103"/>
      <c r="FF270" s="103"/>
      <c r="FG270" s="103"/>
      <c r="FH270" s="103"/>
      <c r="FI270" s="103"/>
      <c r="FJ270" s="103"/>
      <c r="FK270" s="103"/>
      <c r="FL270" s="103"/>
      <c r="FM270" s="103"/>
      <c r="FN270" s="103"/>
      <c r="FO270" s="103"/>
      <c r="FP270" s="103"/>
      <c r="FQ270" s="103"/>
      <c r="FR270" s="103"/>
      <c r="FS270" s="103"/>
      <c r="FT270" s="103"/>
      <c r="FU270" s="103"/>
      <c r="FV270" s="103"/>
      <c r="FW270" s="103"/>
      <c r="FX270" s="103"/>
      <c r="FY270" s="103"/>
      <c r="FZ270" s="103"/>
      <c r="GA270" s="103"/>
      <c r="GB270" s="103"/>
      <c r="GC270" s="103"/>
      <c r="GD270" s="103"/>
      <c r="GE270" s="103"/>
      <c r="GF270" s="103"/>
      <c r="GG270" s="103"/>
      <c r="GH270" s="103"/>
      <c r="GI270" s="103"/>
      <c r="GJ270" s="103"/>
      <c r="GK270" s="103"/>
      <c r="GL270" s="103"/>
      <c r="GM270" s="103"/>
      <c r="GN270" s="103"/>
      <c r="GO270" s="103"/>
      <c r="GP270" s="103"/>
      <c r="GQ270" s="103"/>
      <c r="GR270" s="103"/>
      <c r="GS270" s="103"/>
      <c r="GT270" s="103"/>
      <c r="GU270" s="103"/>
      <c r="GV270" s="103"/>
      <c r="GW270" s="103"/>
      <c r="GX270" s="103"/>
      <c r="GY270" s="103"/>
      <c r="GZ270" s="103"/>
      <c r="HA270" s="103"/>
      <c r="HB270" s="103"/>
      <c r="HC270" s="103"/>
      <c r="HD270" s="103"/>
      <c r="HE270" s="103"/>
      <c r="HF270" s="103"/>
      <c r="HG270" s="103"/>
      <c r="HH270" s="103"/>
      <c r="HI270" s="103"/>
      <c r="HJ270" s="103"/>
      <c r="HK270" s="103"/>
      <c r="HL270" s="103"/>
      <c r="HM270" s="103"/>
      <c r="HN270" s="103"/>
      <c r="HO270" s="103"/>
      <c r="HP270" s="103"/>
      <c r="HQ270" s="103"/>
      <c r="HR270" s="103"/>
      <c r="HS270" s="103"/>
      <c r="HT270" s="103"/>
      <c r="HU270" s="103"/>
      <c r="HV270" s="103"/>
      <c r="HW270" s="103"/>
      <c r="HX270" s="103"/>
      <c r="HY270" s="103"/>
      <c r="HZ270" s="103"/>
      <c r="IA270" s="103"/>
      <c r="IB270" s="103"/>
      <c r="IC270" s="103"/>
      <c r="ID270" s="103"/>
      <c r="IE270" s="103"/>
      <c r="IF270" s="103"/>
      <c r="IG270" s="103"/>
      <c r="IH270" s="103"/>
      <c r="II270" s="103"/>
      <c r="IJ270" s="103"/>
      <c r="IK270" s="103"/>
      <c r="IL270" s="103"/>
      <c r="IM270" s="103"/>
      <c r="IN270" s="103"/>
      <c r="IO270" s="103"/>
      <c r="IP270" s="103"/>
      <c r="IQ270" s="103"/>
      <c r="IR270" s="103"/>
      <c r="IS270" s="103"/>
      <c r="IT270" s="103"/>
      <c r="IU270" s="103"/>
      <c r="IV270" s="103"/>
      <c r="IW270" s="103"/>
      <c r="IX270" s="103"/>
      <c r="IY270" s="103"/>
      <c r="IZ270" s="103"/>
    </row>
    <row r="271" spans="1:260" ht="15" hidden="1" customHeight="1" x14ac:dyDescent="0.25"/>
    <row r="272" spans="1:260" s="108" customFormat="1" ht="15" hidden="1" x14ac:dyDescent="0.25">
      <c r="A272" s="8"/>
      <c r="B272" s="8"/>
      <c r="C272" s="4"/>
      <c r="D272" s="9"/>
      <c r="E272" s="9"/>
      <c r="F272" s="9"/>
      <c r="G272" s="9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103"/>
      <c r="U272" s="4"/>
      <c r="V272" s="4"/>
      <c r="W272" s="4"/>
      <c r="X272" s="4"/>
      <c r="Y272" s="4"/>
      <c r="Z272" s="4"/>
      <c r="AA272" s="4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03"/>
      <c r="CM272" s="103"/>
      <c r="CN272" s="103"/>
      <c r="CO272" s="103"/>
      <c r="CP272" s="103"/>
      <c r="CQ272" s="103"/>
      <c r="CR272" s="103"/>
      <c r="CS272" s="103"/>
      <c r="CT272" s="103"/>
      <c r="CU272" s="103"/>
      <c r="CV272" s="103"/>
      <c r="CW272" s="103"/>
      <c r="CX272" s="103"/>
      <c r="CY272" s="103"/>
      <c r="CZ272" s="103"/>
      <c r="DA272" s="103"/>
      <c r="DB272" s="103"/>
      <c r="DC272" s="103"/>
      <c r="DD272" s="103"/>
      <c r="DE272" s="103"/>
      <c r="DF272" s="103"/>
      <c r="DG272" s="103"/>
      <c r="DH272" s="103"/>
      <c r="DI272" s="103"/>
      <c r="DJ272" s="103"/>
      <c r="DK272" s="103"/>
      <c r="DL272" s="103"/>
      <c r="DM272" s="103"/>
      <c r="DN272" s="103"/>
      <c r="DO272" s="103"/>
      <c r="DP272" s="103"/>
      <c r="DQ272" s="103"/>
      <c r="DR272" s="103"/>
      <c r="DS272" s="103"/>
      <c r="DT272" s="103"/>
      <c r="DU272" s="103"/>
      <c r="DV272" s="103"/>
      <c r="DW272" s="103"/>
      <c r="DX272" s="103"/>
      <c r="DY272" s="103"/>
      <c r="DZ272" s="103"/>
      <c r="EA272" s="103"/>
      <c r="EB272" s="103"/>
      <c r="EC272" s="103"/>
      <c r="ED272" s="103"/>
      <c r="EE272" s="103"/>
      <c r="EF272" s="103"/>
      <c r="EG272" s="103"/>
      <c r="EH272" s="103"/>
      <c r="EI272" s="103"/>
      <c r="EJ272" s="103"/>
      <c r="EK272" s="103"/>
      <c r="EL272" s="103"/>
      <c r="EM272" s="103"/>
      <c r="EN272" s="103"/>
      <c r="EO272" s="103"/>
      <c r="EP272" s="103"/>
      <c r="EQ272" s="103"/>
      <c r="ER272" s="103"/>
      <c r="ES272" s="103"/>
      <c r="ET272" s="103"/>
      <c r="EU272" s="103"/>
      <c r="EV272" s="103"/>
      <c r="EW272" s="103"/>
      <c r="EX272" s="103"/>
      <c r="EY272" s="103"/>
      <c r="EZ272" s="103"/>
      <c r="FA272" s="103"/>
      <c r="FB272" s="103"/>
      <c r="FC272" s="103"/>
      <c r="FD272" s="103"/>
      <c r="FE272" s="103"/>
      <c r="FF272" s="103"/>
      <c r="FG272" s="103"/>
      <c r="FH272" s="103"/>
      <c r="FI272" s="103"/>
      <c r="FJ272" s="103"/>
      <c r="FK272" s="103"/>
      <c r="FL272" s="103"/>
      <c r="FM272" s="103"/>
      <c r="FN272" s="103"/>
      <c r="FO272" s="103"/>
      <c r="FP272" s="103"/>
      <c r="FQ272" s="103"/>
      <c r="FR272" s="103"/>
      <c r="FS272" s="103"/>
      <c r="FT272" s="103"/>
      <c r="FU272" s="103"/>
      <c r="FV272" s="103"/>
      <c r="FW272" s="103"/>
      <c r="FX272" s="103"/>
      <c r="FY272" s="103"/>
      <c r="FZ272" s="103"/>
      <c r="GA272" s="103"/>
      <c r="GB272" s="103"/>
      <c r="GC272" s="103"/>
      <c r="GD272" s="103"/>
      <c r="GE272" s="103"/>
      <c r="GF272" s="103"/>
      <c r="GG272" s="103"/>
      <c r="GH272" s="103"/>
      <c r="GI272" s="103"/>
      <c r="GJ272" s="103"/>
      <c r="GK272" s="103"/>
      <c r="GL272" s="103"/>
      <c r="GM272" s="103"/>
      <c r="GN272" s="103"/>
      <c r="GO272" s="103"/>
      <c r="GP272" s="103"/>
      <c r="GQ272" s="103"/>
      <c r="GR272" s="103"/>
      <c r="GS272" s="103"/>
      <c r="GT272" s="103"/>
      <c r="GU272" s="103"/>
      <c r="GV272" s="103"/>
      <c r="GW272" s="103"/>
      <c r="GX272" s="103"/>
      <c r="GY272" s="103"/>
      <c r="GZ272" s="103"/>
      <c r="HA272" s="103"/>
      <c r="HB272" s="103"/>
      <c r="HC272" s="103"/>
      <c r="HD272" s="103"/>
      <c r="HE272" s="103"/>
      <c r="HF272" s="103"/>
      <c r="HG272" s="103"/>
      <c r="HH272" s="103"/>
      <c r="HI272" s="103"/>
      <c r="HJ272" s="103"/>
      <c r="HK272" s="103"/>
      <c r="HL272" s="103"/>
      <c r="HM272" s="103"/>
      <c r="HN272" s="103"/>
      <c r="HO272" s="103"/>
      <c r="HP272" s="103"/>
      <c r="HQ272" s="103"/>
      <c r="HR272" s="103"/>
      <c r="HS272" s="103"/>
      <c r="HT272" s="103"/>
      <c r="HU272" s="103"/>
      <c r="HV272" s="103"/>
      <c r="HW272" s="103"/>
      <c r="HX272" s="103"/>
      <c r="HY272" s="103"/>
      <c r="HZ272" s="103"/>
      <c r="IA272" s="103"/>
      <c r="IB272" s="103"/>
      <c r="IC272" s="103"/>
      <c r="ID272" s="103"/>
      <c r="IE272" s="103"/>
      <c r="IF272" s="103"/>
      <c r="IG272" s="103"/>
      <c r="IH272" s="103"/>
      <c r="II272" s="103"/>
      <c r="IJ272" s="103"/>
      <c r="IK272" s="103"/>
      <c r="IL272" s="103"/>
      <c r="IM272" s="103"/>
      <c r="IN272" s="103"/>
      <c r="IO272" s="103"/>
      <c r="IP272" s="103"/>
      <c r="IQ272" s="103"/>
      <c r="IR272" s="103"/>
      <c r="IS272" s="103"/>
      <c r="IT272" s="103"/>
      <c r="IU272" s="103"/>
      <c r="IV272" s="103"/>
      <c r="IW272" s="103"/>
      <c r="IX272" s="103"/>
      <c r="IY272" s="103"/>
      <c r="IZ272" s="103"/>
    </row>
    <row r="273" spans="1:260" s="108" customFormat="1" ht="15" hidden="1" x14ac:dyDescent="0.25">
      <c r="A273" s="8"/>
      <c r="B273" s="8"/>
      <c r="C273" s="4"/>
      <c r="D273" s="9"/>
      <c r="E273" s="9"/>
      <c r="F273" s="9"/>
      <c r="G273" s="9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103"/>
      <c r="U273" s="4"/>
      <c r="V273" s="4"/>
      <c r="W273" s="4"/>
      <c r="X273" s="4"/>
      <c r="Y273" s="4"/>
      <c r="Z273" s="4"/>
      <c r="AA273" s="4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3"/>
      <c r="CI273" s="103"/>
      <c r="CJ273" s="103"/>
      <c r="CK273" s="103"/>
      <c r="CL273" s="103"/>
      <c r="CM273" s="103"/>
      <c r="CN273" s="103"/>
      <c r="CO273" s="103"/>
      <c r="CP273" s="103"/>
      <c r="CQ273" s="103"/>
      <c r="CR273" s="103"/>
      <c r="CS273" s="103"/>
      <c r="CT273" s="103"/>
      <c r="CU273" s="103"/>
      <c r="CV273" s="103"/>
      <c r="CW273" s="103"/>
      <c r="CX273" s="103"/>
      <c r="CY273" s="103"/>
      <c r="CZ273" s="103"/>
      <c r="DA273" s="103"/>
      <c r="DB273" s="103"/>
      <c r="DC273" s="103"/>
      <c r="DD273" s="103"/>
      <c r="DE273" s="103"/>
      <c r="DF273" s="103"/>
      <c r="DG273" s="103"/>
      <c r="DH273" s="103"/>
      <c r="DI273" s="103"/>
      <c r="DJ273" s="103"/>
      <c r="DK273" s="103"/>
      <c r="DL273" s="103"/>
      <c r="DM273" s="103"/>
      <c r="DN273" s="103"/>
      <c r="DO273" s="103"/>
      <c r="DP273" s="103"/>
      <c r="DQ273" s="103"/>
      <c r="DR273" s="103"/>
      <c r="DS273" s="103"/>
      <c r="DT273" s="103"/>
      <c r="DU273" s="103"/>
      <c r="DV273" s="103"/>
      <c r="DW273" s="103"/>
      <c r="DX273" s="103"/>
      <c r="DY273" s="103"/>
      <c r="DZ273" s="103"/>
      <c r="EA273" s="103"/>
      <c r="EB273" s="103"/>
      <c r="EC273" s="103"/>
      <c r="ED273" s="103"/>
      <c r="EE273" s="103"/>
      <c r="EF273" s="103"/>
      <c r="EG273" s="103"/>
      <c r="EH273" s="103"/>
      <c r="EI273" s="103"/>
      <c r="EJ273" s="103"/>
      <c r="EK273" s="103"/>
      <c r="EL273" s="103"/>
      <c r="EM273" s="103"/>
      <c r="EN273" s="103"/>
      <c r="EO273" s="103"/>
      <c r="EP273" s="103"/>
      <c r="EQ273" s="103"/>
      <c r="ER273" s="103"/>
      <c r="ES273" s="103"/>
      <c r="ET273" s="103"/>
      <c r="EU273" s="103"/>
      <c r="EV273" s="103"/>
      <c r="EW273" s="103"/>
      <c r="EX273" s="103"/>
      <c r="EY273" s="103"/>
      <c r="EZ273" s="103"/>
      <c r="FA273" s="103"/>
      <c r="FB273" s="103"/>
      <c r="FC273" s="103"/>
      <c r="FD273" s="103"/>
      <c r="FE273" s="103"/>
      <c r="FF273" s="103"/>
      <c r="FG273" s="103"/>
      <c r="FH273" s="103"/>
      <c r="FI273" s="103"/>
      <c r="FJ273" s="103"/>
      <c r="FK273" s="103"/>
      <c r="FL273" s="103"/>
      <c r="FM273" s="103"/>
      <c r="FN273" s="103"/>
      <c r="FO273" s="103"/>
      <c r="FP273" s="103"/>
      <c r="FQ273" s="103"/>
      <c r="FR273" s="103"/>
      <c r="FS273" s="103"/>
      <c r="FT273" s="103"/>
      <c r="FU273" s="103"/>
      <c r="FV273" s="103"/>
      <c r="FW273" s="103"/>
      <c r="FX273" s="103"/>
      <c r="FY273" s="103"/>
      <c r="FZ273" s="103"/>
      <c r="GA273" s="103"/>
      <c r="GB273" s="103"/>
      <c r="GC273" s="103"/>
      <c r="GD273" s="103"/>
      <c r="GE273" s="103"/>
      <c r="GF273" s="103"/>
      <c r="GG273" s="103"/>
      <c r="GH273" s="103"/>
      <c r="GI273" s="103"/>
      <c r="GJ273" s="103"/>
      <c r="GK273" s="103"/>
      <c r="GL273" s="103"/>
      <c r="GM273" s="103"/>
      <c r="GN273" s="103"/>
      <c r="GO273" s="103"/>
      <c r="GP273" s="103"/>
      <c r="GQ273" s="103"/>
      <c r="GR273" s="103"/>
      <c r="GS273" s="103"/>
      <c r="GT273" s="103"/>
      <c r="GU273" s="103"/>
      <c r="GV273" s="103"/>
      <c r="GW273" s="103"/>
      <c r="GX273" s="103"/>
      <c r="GY273" s="103"/>
      <c r="GZ273" s="103"/>
      <c r="HA273" s="103"/>
      <c r="HB273" s="103"/>
      <c r="HC273" s="103"/>
      <c r="HD273" s="103"/>
      <c r="HE273" s="103"/>
      <c r="HF273" s="103"/>
      <c r="HG273" s="103"/>
      <c r="HH273" s="103"/>
      <c r="HI273" s="103"/>
      <c r="HJ273" s="103"/>
      <c r="HK273" s="103"/>
      <c r="HL273" s="103"/>
      <c r="HM273" s="103"/>
      <c r="HN273" s="103"/>
      <c r="HO273" s="103"/>
      <c r="HP273" s="103"/>
      <c r="HQ273" s="103"/>
      <c r="HR273" s="103"/>
      <c r="HS273" s="103"/>
      <c r="HT273" s="103"/>
      <c r="HU273" s="103"/>
      <c r="HV273" s="103"/>
      <c r="HW273" s="103"/>
      <c r="HX273" s="103"/>
      <c r="HY273" s="103"/>
      <c r="HZ273" s="103"/>
      <c r="IA273" s="103"/>
      <c r="IB273" s="103"/>
      <c r="IC273" s="103"/>
      <c r="ID273" s="103"/>
      <c r="IE273" s="103"/>
      <c r="IF273" s="103"/>
      <c r="IG273" s="103"/>
      <c r="IH273" s="103"/>
      <c r="II273" s="103"/>
      <c r="IJ273" s="103"/>
      <c r="IK273" s="103"/>
      <c r="IL273" s="103"/>
      <c r="IM273" s="103"/>
      <c r="IN273" s="103"/>
      <c r="IO273" s="103"/>
      <c r="IP273" s="103"/>
      <c r="IQ273" s="103"/>
      <c r="IR273" s="103"/>
      <c r="IS273" s="103"/>
      <c r="IT273" s="103"/>
      <c r="IU273" s="103"/>
      <c r="IV273" s="103"/>
      <c r="IW273" s="103"/>
      <c r="IX273" s="103"/>
      <c r="IY273" s="103"/>
      <c r="IZ273" s="103"/>
    </row>
    <row r="274" spans="1:260" s="108" customFormat="1" ht="15" hidden="1" x14ac:dyDescent="0.25">
      <c r="A274" s="8"/>
      <c r="B274" s="8"/>
      <c r="C274" s="4"/>
      <c r="D274" s="9"/>
      <c r="E274" s="9"/>
      <c r="F274" s="9"/>
      <c r="G274" s="9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103"/>
      <c r="U274" s="4"/>
      <c r="V274" s="4"/>
      <c r="W274" s="4"/>
      <c r="X274" s="4"/>
      <c r="Y274" s="4"/>
      <c r="Z274" s="4"/>
      <c r="AA274" s="4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3"/>
      <c r="CF274" s="103"/>
      <c r="CG274" s="103"/>
      <c r="CH274" s="103"/>
      <c r="CI274" s="103"/>
      <c r="CJ274" s="103"/>
      <c r="CK274" s="103"/>
      <c r="CL274" s="103"/>
      <c r="CM274" s="103"/>
      <c r="CN274" s="103"/>
      <c r="CO274" s="103"/>
      <c r="CP274" s="103"/>
      <c r="CQ274" s="103"/>
      <c r="CR274" s="103"/>
      <c r="CS274" s="103"/>
      <c r="CT274" s="103"/>
      <c r="CU274" s="103"/>
      <c r="CV274" s="103"/>
      <c r="CW274" s="103"/>
      <c r="CX274" s="103"/>
      <c r="CY274" s="103"/>
      <c r="CZ274" s="103"/>
      <c r="DA274" s="103"/>
      <c r="DB274" s="103"/>
      <c r="DC274" s="103"/>
      <c r="DD274" s="103"/>
      <c r="DE274" s="103"/>
      <c r="DF274" s="103"/>
      <c r="DG274" s="103"/>
      <c r="DH274" s="103"/>
      <c r="DI274" s="103"/>
      <c r="DJ274" s="103"/>
      <c r="DK274" s="103"/>
      <c r="DL274" s="103"/>
      <c r="DM274" s="103"/>
      <c r="DN274" s="103"/>
      <c r="DO274" s="103"/>
      <c r="DP274" s="103"/>
      <c r="DQ274" s="103"/>
      <c r="DR274" s="103"/>
      <c r="DS274" s="103"/>
      <c r="DT274" s="103"/>
      <c r="DU274" s="103"/>
      <c r="DV274" s="103"/>
      <c r="DW274" s="103"/>
      <c r="DX274" s="103"/>
      <c r="DY274" s="103"/>
      <c r="DZ274" s="103"/>
      <c r="EA274" s="103"/>
      <c r="EB274" s="103"/>
      <c r="EC274" s="103"/>
      <c r="ED274" s="103"/>
      <c r="EE274" s="103"/>
      <c r="EF274" s="103"/>
      <c r="EG274" s="103"/>
      <c r="EH274" s="103"/>
      <c r="EI274" s="103"/>
      <c r="EJ274" s="103"/>
      <c r="EK274" s="103"/>
      <c r="EL274" s="103"/>
      <c r="EM274" s="103"/>
      <c r="EN274" s="103"/>
      <c r="EO274" s="103"/>
      <c r="EP274" s="103"/>
      <c r="EQ274" s="103"/>
      <c r="ER274" s="103"/>
      <c r="ES274" s="103"/>
      <c r="ET274" s="103"/>
      <c r="EU274" s="103"/>
      <c r="EV274" s="103"/>
      <c r="EW274" s="103"/>
      <c r="EX274" s="103"/>
      <c r="EY274" s="103"/>
      <c r="EZ274" s="103"/>
      <c r="FA274" s="103"/>
      <c r="FB274" s="103"/>
      <c r="FC274" s="103"/>
      <c r="FD274" s="103"/>
      <c r="FE274" s="103"/>
      <c r="FF274" s="103"/>
      <c r="FG274" s="103"/>
      <c r="FH274" s="103"/>
      <c r="FI274" s="103"/>
      <c r="FJ274" s="103"/>
      <c r="FK274" s="103"/>
      <c r="FL274" s="103"/>
      <c r="FM274" s="103"/>
      <c r="FN274" s="103"/>
      <c r="FO274" s="103"/>
      <c r="FP274" s="103"/>
      <c r="FQ274" s="103"/>
      <c r="FR274" s="103"/>
      <c r="FS274" s="103"/>
      <c r="FT274" s="103"/>
      <c r="FU274" s="103"/>
      <c r="FV274" s="103"/>
      <c r="FW274" s="103"/>
      <c r="FX274" s="103"/>
      <c r="FY274" s="103"/>
      <c r="FZ274" s="103"/>
      <c r="GA274" s="103"/>
      <c r="GB274" s="103"/>
      <c r="GC274" s="103"/>
      <c r="GD274" s="103"/>
      <c r="GE274" s="103"/>
      <c r="GF274" s="103"/>
      <c r="GG274" s="103"/>
      <c r="GH274" s="103"/>
      <c r="GI274" s="103"/>
      <c r="GJ274" s="103"/>
      <c r="GK274" s="103"/>
      <c r="GL274" s="103"/>
      <c r="GM274" s="103"/>
      <c r="GN274" s="103"/>
      <c r="GO274" s="103"/>
      <c r="GP274" s="103"/>
      <c r="GQ274" s="103"/>
      <c r="GR274" s="103"/>
      <c r="GS274" s="103"/>
      <c r="GT274" s="103"/>
      <c r="GU274" s="103"/>
      <c r="GV274" s="103"/>
      <c r="GW274" s="103"/>
      <c r="GX274" s="103"/>
      <c r="GY274" s="103"/>
      <c r="GZ274" s="103"/>
      <c r="HA274" s="103"/>
      <c r="HB274" s="103"/>
      <c r="HC274" s="103"/>
      <c r="HD274" s="103"/>
      <c r="HE274" s="103"/>
      <c r="HF274" s="103"/>
      <c r="HG274" s="103"/>
      <c r="HH274" s="103"/>
      <c r="HI274" s="103"/>
      <c r="HJ274" s="103"/>
      <c r="HK274" s="103"/>
      <c r="HL274" s="103"/>
      <c r="HM274" s="103"/>
      <c r="HN274" s="103"/>
      <c r="HO274" s="103"/>
      <c r="HP274" s="103"/>
      <c r="HQ274" s="103"/>
      <c r="HR274" s="103"/>
      <c r="HS274" s="103"/>
      <c r="HT274" s="103"/>
      <c r="HU274" s="103"/>
      <c r="HV274" s="103"/>
      <c r="HW274" s="103"/>
      <c r="HX274" s="103"/>
      <c r="HY274" s="103"/>
      <c r="HZ274" s="103"/>
      <c r="IA274" s="103"/>
      <c r="IB274" s="103"/>
      <c r="IC274" s="103"/>
      <c r="ID274" s="103"/>
      <c r="IE274" s="103"/>
      <c r="IF274" s="103"/>
      <c r="IG274" s="103"/>
      <c r="IH274" s="103"/>
      <c r="II274" s="103"/>
      <c r="IJ274" s="103"/>
      <c r="IK274" s="103"/>
      <c r="IL274" s="103"/>
      <c r="IM274" s="103"/>
      <c r="IN274" s="103"/>
      <c r="IO274" s="103"/>
      <c r="IP274" s="103"/>
      <c r="IQ274" s="103"/>
      <c r="IR274" s="103"/>
      <c r="IS274" s="103"/>
      <c r="IT274" s="103"/>
      <c r="IU274" s="103"/>
      <c r="IV274" s="103"/>
      <c r="IW274" s="103"/>
      <c r="IX274" s="103"/>
      <c r="IY274" s="103"/>
      <c r="IZ274" s="103"/>
    </row>
    <row r="275" spans="1:260" s="108" customFormat="1" ht="15" hidden="1" x14ac:dyDescent="0.25">
      <c r="A275" s="8"/>
      <c r="B275" s="8"/>
      <c r="C275" s="4"/>
      <c r="D275" s="9"/>
      <c r="E275" s="9"/>
      <c r="F275" s="9"/>
      <c r="G275" s="9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103"/>
      <c r="U275" s="4"/>
      <c r="V275" s="4"/>
      <c r="W275" s="4"/>
      <c r="X275" s="4"/>
      <c r="Y275" s="4"/>
      <c r="Z275" s="4"/>
      <c r="AA275" s="4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  <c r="CJ275" s="103"/>
      <c r="CK275" s="103"/>
      <c r="CL275" s="103"/>
      <c r="CM275" s="103"/>
      <c r="CN275" s="103"/>
      <c r="CO275" s="103"/>
      <c r="CP275" s="103"/>
      <c r="CQ275" s="103"/>
      <c r="CR275" s="103"/>
      <c r="CS275" s="103"/>
      <c r="CT275" s="103"/>
      <c r="CU275" s="103"/>
      <c r="CV275" s="103"/>
      <c r="CW275" s="103"/>
      <c r="CX275" s="103"/>
      <c r="CY275" s="103"/>
      <c r="CZ275" s="103"/>
      <c r="DA275" s="103"/>
      <c r="DB275" s="103"/>
      <c r="DC275" s="103"/>
      <c r="DD275" s="103"/>
      <c r="DE275" s="103"/>
      <c r="DF275" s="103"/>
      <c r="DG275" s="103"/>
      <c r="DH275" s="103"/>
      <c r="DI275" s="103"/>
      <c r="DJ275" s="103"/>
      <c r="DK275" s="103"/>
      <c r="DL275" s="103"/>
      <c r="DM275" s="103"/>
      <c r="DN275" s="103"/>
      <c r="DO275" s="103"/>
      <c r="DP275" s="103"/>
      <c r="DQ275" s="103"/>
      <c r="DR275" s="103"/>
      <c r="DS275" s="103"/>
      <c r="DT275" s="103"/>
      <c r="DU275" s="103"/>
      <c r="DV275" s="103"/>
      <c r="DW275" s="103"/>
      <c r="DX275" s="103"/>
      <c r="DY275" s="103"/>
      <c r="DZ275" s="103"/>
      <c r="EA275" s="103"/>
      <c r="EB275" s="103"/>
      <c r="EC275" s="103"/>
      <c r="ED275" s="103"/>
      <c r="EE275" s="103"/>
      <c r="EF275" s="103"/>
      <c r="EG275" s="103"/>
      <c r="EH275" s="103"/>
      <c r="EI275" s="103"/>
      <c r="EJ275" s="103"/>
      <c r="EK275" s="103"/>
      <c r="EL275" s="103"/>
      <c r="EM275" s="103"/>
      <c r="EN275" s="103"/>
      <c r="EO275" s="103"/>
      <c r="EP275" s="103"/>
      <c r="EQ275" s="103"/>
      <c r="ER275" s="103"/>
      <c r="ES275" s="103"/>
      <c r="ET275" s="103"/>
      <c r="EU275" s="103"/>
      <c r="EV275" s="103"/>
      <c r="EW275" s="103"/>
      <c r="EX275" s="103"/>
      <c r="EY275" s="103"/>
      <c r="EZ275" s="103"/>
      <c r="FA275" s="103"/>
      <c r="FB275" s="103"/>
      <c r="FC275" s="103"/>
      <c r="FD275" s="103"/>
      <c r="FE275" s="103"/>
      <c r="FF275" s="103"/>
      <c r="FG275" s="103"/>
      <c r="FH275" s="103"/>
      <c r="FI275" s="103"/>
      <c r="FJ275" s="103"/>
      <c r="FK275" s="103"/>
      <c r="FL275" s="103"/>
      <c r="FM275" s="103"/>
      <c r="FN275" s="103"/>
      <c r="FO275" s="103"/>
      <c r="FP275" s="103"/>
      <c r="FQ275" s="103"/>
      <c r="FR275" s="103"/>
      <c r="FS275" s="103"/>
      <c r="FT275" s="103"/>
      <c r="FU275" s="103"/>
      <c r="FV275" s="103"/>
      <c r="FW275" s="103"/>
      <c r="FX275" s="103"/>
      <c r="FY275" s="103"/>
      <c r="FZ275" s="103"/>
      <c r="GA275" s="103"/>
      <c r="GB275" s="103"/>
      <c r="GC275" s="103"/>
      <c r="GD275" s="103"/>
      <c r="GE275" s="103"/>
      <c r="GF275" s="103"/>
      <c r="GG275" s="103"/>
      <c r="GH275" s="103"/>
      <c r="GI275" s="103"/>
      <c r="GJ275" s="103"/>
      <c r="GK275" s="103"/>
      <c r="GL275" s="103"/>
      <c r="GM275" s="103"/>
      <c r="GN275" s="103"/>
      <c r="GO275" s="103"/>
      <c r="GP275" s="103"/>
      <c r="GQ275" s="103"/>
      <c r="GR275" s="103"/>
      <c r="GS275" s="103"/>
      <c r="GT275" s="103"/>
      <c r="GU275" s="103"/>
      <c r="GV275" s="103"/>
      <c r="GW275" s="103"/>
      <c r="GX275" s="103"/>
      <c r="GY275" s="103"/>
      <c r="GZ275" s="103"/>
      <c r="HA275" s="103"/>
      <c r="HB275" s="103"/>
      <c r="HC275" s="103"/>
      <c r="HD275" s="103"/>
      <c r="HE275" s="103"/>
      <c r="HF275" s="103"/>
      <c r="HG275" s="103"/>
      <c r="HH275" s="103"/>
      <c r="HI275" s="103"/>
      <c r="HJ275" s="103"/>
      <c r="HK275" s="103"/>
      <c r="HL275" s="103"/>
      <c r="HM275" s="103"/>
      <c r="HN275" s="103"/>
      <c r="HO275" s="103"/>
      <c r="HP275" s="103"/>
      <c r="HQ275" s="103"/>
      <c r="HR275" s="103"/>
      <c r="HS275" s="103"/>
      <c r="HT275" s="103"/>
      <c r="HU275" s="103"/>
      <c r="HV275" s="103"/>
      <c r="HW275" s="103"/>
      <c r="HX275" s="103"/>
      <c r="HY275" s="103"/>
      <c r="HZ275" s="103"/>
      <c r="IA275" s="103"/>
      <c r="IB275" s="103"/>
      <c r="IC275" s="103"/>
      <c r="ID275" s="103"/>
      <c r="IE275" s="103"/>
      <c r="IF275" s="103"/>
      <c r="IG275" s="103"/>
      <c r="IH275" s="103"/>
      <c r="II275" s="103"/>
      <c r="IJ275" s="103"/>
      <c r="IK275" s="103"/>
      <c r="IL275" s="103"/>
      <c r="IM275" s="103"/>
      <c r="IN275" s="103"/>
      <c r="IO275" s="103"/>
      <c r="IP275" s="103"/>
      <c r="IQ275" s="103"/>
      <c r="IR275" s="103"/>
      <c r="IS275" s="103"/>
      <c r="IT275" s="103"/>
      <c r="IU275" s="103"/>
      <c r="IV275" s="103"/>
      <c r="IW275" s="103"/>
      <c r="IX275" s="103"/>
      <c r="IY275" s="103"/>
      <c r="IZ275" s="103"/>
    </row>
    <row r="276" spans="1:260" s="108" customFormat="1" ht="15" hidden="1" x14ac:dyDescent="0.25">
      <c r="A276" s="8"/>
      <c r="B276" s="8"/>
      <c r="C276" s="4"/>
      <c r="D276" s="9"/>
      <c r="E276" s="9"/>
      <c r="F276" s="9"/>
      <c r="G276" s="9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103"/>
      <c r="U276" s="4"/>
      <c r="V276" s="4"/>
      <c r="W276" s="4"/>
      <c r="X276" s="4"/>
      <c r="Y276" s="4"/>
      <c r="Z276" s="4"/>
      <c r="AA276" s="4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3"/>
      <c r="CF276" s="103"/>
      <c r="CG276" s="103"/>
      <c r="CH276" s="103"/>
      <c r="CI276" s="103"/>
      <c r="CJ276" s="103"/>
      <c r="CK276" s="103"/>
      <c r="CL276" s="103"/>
      <c r="CM276" s="103"/>
      <c r="CN276" s="103"/>
      <c r="CO276" s="103"/>
      <c r="CP276" s="103"/>
      <c r="CQ276" s="103"/>
      <c r="CR276" s="103"/>
      <c r="CS276" s="103"/>
      <c r="CT276" s="103"/>
      <c r="CU276" s="103"/>
      <c r="CV276" s="103"/>
      <c r="CW276" s="103"/>
      <c r="CX276" s="103"/>
      <c r="CY276" s="103"/>
      <c r="CZ276" s="103"/>
      <c r="DA276" s="103"/>
      <c r="DB276" s="103"/>
      <c r="DC276" s="103"/>
      <c r="DD276" s="103"/>
      <c r="DE276" s="103"/>
      <c r="DF276" s="103"/>
      <c r="DG276" s="103"/>
      <c r="DH276" s="103"/>
      <c r="DI276" s="103"/>
      <c r="DJ276" s="103"/>
      <c r="DK276" s="103"/>
      <c r="DL276" s="103"/>
      <c r="DM276" s="103"/>
      <c r="DN276" s="103"/>
      <c r="DO276" s="103"/>
      <c r="DP276" s="103"/>
      <c r="DQ276" s="103"/>
      <c r="DR276" s="103"/>
      <c r="DS276" s="103"/>
      <c r="DT276" s="103"/>
      <c r="DU276" s="103"/>
      <c r="DV276" s="103"/>
      <c r="DW276" s="103"/>
      <c r="DX276" s="103"/>
      <c r="DY276" s="103"/>
      <c r="DZ276" s="103"/>
      <c r="EA276" s="103"/>
      <c r="EB276" s="103"/>
      <c r="EC276" s="103"/>
      <c r="ED276" s="103"/>
      <c r="EE276" s="103"/>
      <c r="EF276" s="103"/>
      <c r="EG276" s="103"/>
      <c r="EH276" s="103"/>
      <c r="EI276" s="103"/>
      <c r="EJ276" s="103"/>
      <c r="EK276" s="103"/>
      <c r="EL276" s="103"/>
      <c r="EM276" s="103"/>
      <c r="EN276" s="103"/>
      <c r="EO276" s="103"/>
      <c r="EP276" s="103"/>
      <c r="EQ276" s="103"/>
      <c r="ER276" s="103"/>
      <c r="ES276" s="103"/>
      <c r="ET276" s="103"/>
      <c r="EU276" s="103"/>
      <c r="EV276" s="103"/>
      <c r="EW276" s="103"/>
      <c r="EX276" s="103"/>
      <c r="EY276" s="103"/>
      <c r="EZ276" s="103"/>
      <c r="FA276" s="103"/>
      <c r="FB276" s="103"/>
      <c r="FC276" s="103"/>
      <c r="FD276" s="103"/>
      <c r="FE276" s="103"/>
      <c r="FF276" s="103"/>
      <c r="FG276" s="103"/>
      <c r="FH276" s="103"/>
      <c r="FI276" s="103"/>
      <c r="FJ276" s="103"/>
      <c r="FK276" s="103"/>
      <c r="FL276" s="103"/>
      <c r="FM276" s="103"/>
      <c r="FN276" s="103"/>
      <c r="FO276" s="103"/>
      <c r="FP276" s="103"/>
      <c r="FQ276" s="103"/>
      <c r="FR276" s="103"/>
      <c r="FS276" s="103"/>
      <c r="FT276" s="103"/>
      <c r="FU276" s="103"/>
      <c r="FV276" s="103"/>
      <c r="FW276" s="103"/>
      <c r="FX276" s="103"/>
      <c r="FY276" s="103"/>
      <c r="FZ276" s="103"/>
      <c r="GA276" s="103"/>
      <c r="GB276" s="103"/>
      <c r="GC276" s="103"/>
      <c r="GD276" s="103"/>
      <c r="GE276" s="103"/>
      <c r="GF276" s="103"/>
      <c r="GG276" s="103"/>
      <c r="GH276" s="103"/>
      <c r="GI276" s="103"/>
      <c r="GJ276" s="103"/>
      <c r="GK276" s="103"/>
      <c r="GL276" s="103"/>
      <c r="GM276" s="103"/>
      <c r="GN276" s="103"/>
      <c r="GO276" s="103"/>
      <c r="GP276" s="103"/>
      <c r="GQ276" s="103"/>
      <c r="GR276" s="103"/>
      <c r="GS276" s="103"/>
      <c r="GT276" s="103"/>
      <c r="GU276" s="103"/>
      <c r="GV276" s="103"/>
      <c r="GW276" s="103"/>
      <c r="GX276" s="103"/>
      <c r="GY276" s="103"/>
      <c r="GZ276" s="103"/>
      <c r="HA276" s="103"/>
      <c r="HB276" s="103"/>
      <c r="HC276" s="103"/>
      <c r="HD276" s="103"/>
      <c r="HE276" s="103"/>
      <c r="HF276" s="103"/>
      <c r="HG276" s="103"/>
      <c r="HH276" s="103"/>
      <c r="HI276" s="103"/>
      <c r="HJ276" s="103"/>
      <c r="HK276" s="103"/>
      <c r="HL276" s="103"/>
      <c r="HM276" s="103"/>
      <c r="HN276" s="103"/>
      <c r="HO276" s="103"/>
      <c r="HP276" s="103"/>
      <c r="HQ276" s="103"/>
      <c r="HR276" s="103"/>
      <c r="HS276" s="103"/>
      <c r="HT276" s="103"/>
      <c r="HU276" s="103"/>
      <c r="HV276" s="103"/>
      <c r="HW276" s="103"/>
      <c r="HX276" s="103"/>
      <c r="HY276" s="103"/>
      <c r="HZ276" s="103"/>
      <c r="IA276" s="103"/>
      <c r="IB276" s="103"/>
      <c r="IC276" s="103"/>
      <c r="ID276" s="103"/>
      <c r="IE276" s="103"/>
      <c r="IF276" s="103"/>
      <c r="IG276" s="103"/>
      <c r="IH276" s="103"/>
      <c r="II276" s="103"/>
      <c r="IJ276" s="103"/>
      <c r="IK276" s="103"/>
      <c r="IL276" s="103"/>
      <c r="IM276" s="103"/>
      <c r="IN276" s="103"/>
      <c r="IO276" s="103"/>
      <c r="IP276" s="103"/>
      <c r="IQ276" s="103"/>
      <c r="IR276" s="103"/>
      <c r="IS276" s="103"/>
      <c r="IT276" s="103"/>
      <c r="IU276" s="103"/>
      <c r="IV276" s="103"/>
      <c r="IW276" s="103"/>
      <c r="IX276" s="103"/>
      <c r="IY276" s="103"/>
      <c r="IZ276" s="103"/>
    </row>
    <row r="277" spans="1:260" s="108" customFormat="1" ht="15" hidden="1" x14ac:dyDescent="0.25">
      <c r="A277" s="8"/>
      <c r="B277" s="8"/>
      <c r="C277" s="4"/>
      <c r="D277" s="9"/>
      <c r="E277" s="9"/>
      <c r="F277" s="9"/>
      <c r="G277" s="9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103"/>
      <c r="U277" s="4"/>
      <c r="V277" s="4"/>
      <c r="W277" s="4"/>
      <c r="X277" s="4"/>
      <c r="Y277" s="4"/>
      <c r="Z277" s="4"/>
      <c r="AA277" s="4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3"/>
      <c r="CF277" s="103"/>
      <c r="CG277" s="103"/>
      <c r="CH277" s="103"/>
      <c r="CI277" s="103"/>
      <c r="CJ277" s="103"/>
      <c r="CK277" s="103"/>
      <c r="CL277" s="103"/>
      <c r="CM277" s="103"/>
      <c r="CN277" s="103"/>
      <c r="CO277" s="103"/>
      <c r="CP277" s="103"/>
      <c r="CQ277" s="103"/>
      <c r="CR277" s="103"/>
      <c r="CS277" s="103"/>
      <c r="CT277" s="103"/>
      <c r="CU277" s="103"/>
      <c r="CV277" s="103"/>
      <c r="CW277" s="103"/>
      <c r="CX277" s="103"/>
      <c r="CY277" s="103"/>
      <c r="CZ277" s="103"/>
      <c r="DA277" s="103"/>
      <c r="DB277" s="103"/>
      <c r="DC277" s="103"/>
      <c r="DD277" s="103"/>
      <c r="DE277" s="103"/>
      <c r="DF277" s="103"/>
      <c r="DG277" s="103"/>
      <c r="DH277" s="103"/>
      <c r="DI277" s="103"/>
      <c r="DJ277" s="103"/>
      <c r="DK277" s="103"/>
      <c r="DL277" s="103"/>
      <c r="DM277" s="103"/>
      <c r="DN277" s="103"/>
      <c r="DO277" s="103"/>
      <c r="DP277" s="103"/>
      <c r="DQ277" s="103"/>
      <c r="DR277" s="103"/>
      <c r="DS277" s="103"/>
      <c r="DT277" s="103"/>
      <c r="DU277" s="103"/>
      <c r="DV277" s="103"/>
      <c r="DW277" s="103"/>
      <c r="DX277" s="103"/>
      <c r="DY277" s="103"/>
      <c r="DZ277" s="103"/>
      <c r="EA277" s="103"/>
      <c r="EB277" s="103"/>
      <c r="EC277" s="103"/>
      <c r="ED277" s="103"/>
      <c r="EE277" s="103"/>
      <c r="EF277" s="103"/>
      <c r="EG277" s="103"/>
      <c r="EH277" s="103"/>
      <c r="EI277" s="103"/>
      <c r="EJ277" s="103"/>
      <c r="EK277" s="103"/>
      <c r="EL277" s="103"/>
      <c r="EM277" s="103"/>
      <c r="EN277" s="103"/>
      <c r="EO277" s="103"/>
      <c r="EP277" s="103"/>
      <c r="EQ277" s="103"/>
      <c r="ER277" s="103"/>
      <c r="ES277" s="103"/>
      <c r="ET277" s="103"/>
      <c r="EU277" s="103"/>
      <c r="EV277" s="103"/>
      <c r="EW277" s="103"/>
      <c r="EX277" s="103"/>
      <c r="EY277" s="103"/>
      <c r="EZ277" s="103"/>
      <c r="FA277" s="103"/>
      <c r="FB277" s="103"/>
      <c r="FC277" s="103"/>
      <c r="FD277" s="103"/>
      <c r="FE277" s="103"/>
      <c r="FF277" s="103"/>
      <c r="FG277" s="103"/>
      <c r="FH277" s="103"/>
      <c r="FI277" s="103"/>
      <c r="FJ277" s="103"/>
      <c r="FK277" s="103"/>
      <c r="FL277" s="103"/>
      <c r="FM277" s="103"/>
      <c r="FN277" s="103"/>
      <c r="FO277" s="103"/>
      <c r="FP277" s="103"/>
      <c r="FQ277" s="103"/>
      <c r="FR277" s="103"/>
      <c r="FS277" s="103"/>
      <c r="FT277" s="103"/>
      <c r="FU277" s="103"/>
      <c r="FV277" s="103"/>
      <c r="FW277" s="103"/>
      <c r="FX277" s="103"/>
      <c r="FY277" s="103"/>
      <c r="FZ277" s="103"/>
      <c r="GA277" s="103"/>
      <c r="GB277" s="103"/>
      <c r="GC277" s="103"/>
      <c r="GD277" s="103"/>
      <c r="GE277" s="103"/>
      <c r="GF277" s="103"/>
      <c r="GG277" s="103"/>
      <c r="GH277" s="103"/>
      <c r="GI277" s="103"/>
      <c r="GJ277" s="103"/>
      <c r="GK277" s="103"/>
      <c r="GL277" s="103"/>
      <c r="GM277" s="103"/>
      <c r="GN277" s="103"/>
      <c r="GO277" s="103"/>
      <c r="GP277" s="103"/>
      <c r="GQ277" s="103"/>
      <c r="GR277" s="103"/>
      <c r="GS277" s="103"/>
      <c r="GT277" s="103"/>
      <c r="GU277" s="103"/>
      <c r="GV277" s="103"/>
      <c r="GW277" s="103"/>
      <c r="GX277" s="103"/>
      <c r="GY277" s="103"/>
      <c r="GZ277" s="103"/>
      <c r="HA277" s="103"/>
      <c r="HB277" s="103"/>
      <c r="HC277" s="103"/>
      <c r="HD277" s="103"/>
      <c r="HE277" s="103"/>
      <c r="HF277" s="103"/>
      <c r="HG277" s="103"/>
      <c r="HH277" s="103"/>
      <c r="HI277" s="103"/>
      <c r="HJ277" s="103"/>
      <c r="HK277" s="103"/>
      <c r="HL277" s="103"/>
      <c r="HM277" s="103"/>
      <c r="HN277" s="103"/>
      <c r="HO277" s="103"/>
      <c r="HP277" s="103"/>
      <c r="HQ277" s="103"/>
      <c r="HR277" s="103"/>
      <c r="HS277" s="103"/>
      <c r="HT277" s="103"/>
      <c r="HU277" s="103"/>
      <c r="HV277" s="103"/>
      <c r="HW277" s="103"/>
      <c r="HX277" s="103"/>
      <c r="HY277" s="103"/>
      <c r="HZ277" s="103"/>
      <c r="IA277" s="103"/>
      <c r="IB277" s="103"/>
      <c r="IC277" s="103"/>
      <c r="ID277" s="103"/>
      <c r="IE277" s="103"/>
      <c r="IF277" s="103"/>
      <c r="IG277" s="103"/>
      <c r="IH277" s="103"/>
      <c r="II277" s="103"/>
      <c r="IJ277" s="103"/>
      <c r="IK277" s="103"/>
      <c r="IL277" s="103"/>
      <c r="IM277" s="103"/>
      <c r="IN277" s="103"/>
      <c r="IO277" s="103"/>
      <c r="IP277" s="103"/>
      <c r="IQ277" s="103"/>
      <c r="IR277" s="103"/>
      <c r="IS277" s="103"/>
      <c r="IT277" s="103"/>
      <c r="IU277" s="103"/>
      <c r="IV277" s="103"/>
      <c r="IW277" s="103"/>
      <c r="IX277" s="103"/>
      <c r="IY277" s="103"/>
      <c r="IZ277" s="103"/>
    </row>
    <row r="278" spans="1:260" s="108" customFormat="1" ht="15" hidden="1" x14ac:dyDescent="0.25">
      <c r="A278" s="8"/>
      <c r="B278" s="8"/>
      <c r="C278" s="4"/>
      <c r="D278" s="9"/>
      <c r="E278" s="9"/>
      <c r="F278" s="9"/>
      <c r="G278" s="9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103"/>
      <c r="U278" s="4"/>
      <c r="V278" s="4"/>
      <c r="W278" s="4"/>
      <c r="X278" s="4"/>
      <c r="Y278" s="4"/>
      <c r="Z278" s="4"/>
      <c r="AA278" s="4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3"/>
      <c r="CF278" s="103"/>
      <c r="CG278" s="103"/>
      <c r="CH278" s="103"/>
      <c r="CI278" s="103"/>
      <c r="CJ278" s="103"/>
      <c r="CK278" s="103"/>
      <c r="CL278" s="103"/>
      <c r="CM278" s="103"/>
      <c r="CN278" s="103"/>
      <c r="CO278" s="103"/>
      <c r="CP278" s="103"/>
      <c r="CQ278" s="103"/>
      <c r="CR278" s="103"/>
      <c r="CS278" s="103"/>
      <c r="CT278" s="103"/>
      <c r="CU278" s="103"/>
      <c r="CV278" s="103"/>
      <c r="CW278" s="103"/>
      <c r="CX278" s="103"/>
      <c r="CY278" s="103"/>
      <c r="CZ278" s="103"/>
      <c r="DA278" s="103"/>
      <c r="DB278" s="103"/>
      <c r="DC278" s="103"/>
      <c r="DD278" s="103"/>
      <c r="DE278" s="103"/>
      <c r="DF278" s="103"/>
      <c r="DG278" s="103"/>
      <c r="DH278" s="103"/>
      <c r="DI278" s="103"/>
      <c r="DJ278" s="103"/>
      <c r="DK278" s="103"/>
      <c r="DL278" s="103"/>
      <c r="DM278" s="103"/>
      <c r="DN278" s="103"/>
      <c r="DO278" s="103"/>
      <c r="DP278" s="103"/>
      <c r="DQ278" s="103"/>
      <c r="DR278" s="103"/>
      <c r="DS278" s="103"/>
      <c r="DT278" s="103"/>
      <c r="DU278" s="103"/>
      <c r="DV278" s="103"/>
      <c r="DW278" s="103"/>
      <c r="DX278" s="103"/>
      <c r="DY278" s="103"/>
      <c r="DZ278" s="103"/>
      <c r="EA278" s="103"/>
      <c r="EB278" s="103"/>
      <c r="EC278" s="103"/>
      <c r="ED278" s="103"/>
      <c r="EE278" s="103"/>
      <c r="EF278" s="103"/>
      <c r="EG278" s="103"/>
      <c r="EH278" s="103"/>
      <c r="EI278" s="103"/>
      <c r="EJ278" s="103"/>
      <c r="EK278" s="103"/>
      <c r="EL278" s="103"/>
      <c r="EM278" s="103"/>
      <c r="EN278" s="103"/>
      <c r="EO278" s="103"/>
      <c r="EP278" s="103"/>
      <c r="EQ278" s="103"/>
      <c r="ER278" s="103"/>
      <c r="ES278" s="103"/>
      <c r="ET278" s="103"/>
      <c r="EU278" s="103"/>
      <c r="EV278" s="103"/>
      <c r="EW278" s="103"/>
      <c r="EX278" s="103"/>
      <c r="EY278" s="103"/>
      <c r="EZ278" s="103"/>
      <c r="FA278" s="103"/>
      <c r="FB278" s="103"/>
      <c r="FC278" s="103"/>
      <c r="FD278" s="103"/>
      <c r="FE278" s="103"/>
      <c r="FF278" s="103"/>
      <c r="FG278" s="103"/>
      <c r="FH278" s="103"/>
      <c r="FI278" s="103"/>
      <c r="FJ278" s="103"/>
      <c r="FK278" s="103"/>
      <c r="FL278" s="103"/>
      <c r="FM278" s="103"/>
      <c r="FN278" s="103"/>
      <c r="FO278" s="103"/>
      <c r="FP278" s="103"/>
      <c r="FQ278" s="103"/>
      <c r="FR278" s="103"/>
      <c r="FS278" s="103"/>
      <c r="FT278" s="103"/>
      <c r="FU278" s="103"/>
      <c r="FV278" s="103"/>
      <c r="FW278" s="103"/>
      <c r="FX278" s="103"/>
      <c r="FY278" s="103"/>
      <c r="FZ278" s="103"/>
      <c r="GA278" s="103"/>
      <c r="GB278" s="103"/>
      <c r="GC278" s="103"/>
      <c r="GD278" s="103"/>
      <c r="GE278" s="103"/>
      <c r="GF278" s="103"/>
      <c r="GG278" s="103"/>
      <c r="GH278" s="103"/>
      <c r="GI278" s="103"/>
      <c r="GJ278" s="103"/>
      <c r="GK278" s="103"/>
      <c r="GL278" s="103"/>
      <c r="GM278" s="103"/>
      <c r="GN278" s="103"/>
      <c r="GO278" s="103"/>
      <c r="GP278" s="103"/>
      <c r="GQ278" s="103"/>
      <c r="GR278" s="103"/>
      <c r="GS278" s="103"/>
      <c r="GT278" s="103"/>
      <c r="GU278" s="103"/>
      <c r="GV278" s="103"/>
      <c r="GW278" s="103"/>
      <c r="GX278" s="103"/>
      <c r="GY278" s="103"/>
      <c r="GZ278" s="103"/>
      <c r="HA278" s="103"/>
      <c r="HB278" s="103"/>
      <c r="HC278" s="103"/>
      <c r="HD278" s="103"/>
      <c r="HE278" s="103"/>
      <c r="HF278" s="103"/>
      <c r="HG278" s="103"/>
      <c r="HH278" s="103"/>
      <c r="HI278" s="103"/>
      <c r="HJ278" s="103"/>
      <c r="HK278" s="103"/>
      <c r="HL278" s="103"/>
      <c r="HM278" s="103"/>
      <c r="HN278" s="103"/>
      <c r="HO278" s="103"/>
      <c r="HP278" s="103"/>
      <c r="HQ278" s="103"/>
      <c r="HR278" s="103"/>
      <c r="HS278" s="103"/>
      <c r="HT278" s="103"/>
      <c r="HU278" s="103"/>
      <c r="HV278" s="103"/>
      <c r="HW278" s="103"/>
      <c r="HX278" s="103"/>
      <c r="HY278" s="103"/>
      <c r="HZ278" s="103"/>
      <c r="IA278" s="103"/>
      <c r="IB278" s="103"/>
      <c r="IC278" s="103"/>
      <c r="ID278" s="103"/>
      <c r="IE278" s="103"/>
      <c r="IF278" s="103"/>
      <c r="IG278" s="103"/>
      <c r="IH278" s="103"/>
      <c r="II278" s="103"/>
      <c r="IJ278" s="103"/>
      <c r="IK278" s="103"/>
      <c r="IL278" s="103"/>
      <c r="IM278" s="103"/>
      <c r="IN278" s="103"/>
      <c r="IO278" s="103"/>
      <c r="IP278" s="103"/>
      <c r="IQ278" s="103"/>
      <c r="IR278" s="103"/>
      <c r="IS278" s="103"/>
      <c r="IT278" s="103"/>
      <c r="IU278" s="103"/>
      <c r="IV278" s="103"/>
      <c r="IW278" s="103"/>
      <c r="IX278" s="103"/>
      <c r="IY278" s="103"/>
      <c r="IZ278" s="103"/>
    </row>
    <row r="279" spans="1:260" s="108" customFormat="1" ht="15" hidden="1" x14ac:dyDescent="0.25">
      <c r="A279" s="8"/>
      <c r="B279" s="8"/>
      <c r="C279" s="4"/>
      <c r="D279" s="9"/>
      <c r="E279" s="9"/>
      <c r="F279" s="9"/>
      <c r="G279" s="9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103"/>
      <c r="U279" s="4"/>
      <c r="V279" s="4"/>
      <c r="W279" s="4"/>
      <c r="X279" s="4"/>
      <c r="Y279" s="4"/>
      <c r="Z279" s="4"/>
      <c r="AA279" s="4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  <c r="CW279" s="103"/>
      <c r="CX279" s="103"/>
      <c r="CY279" s="103"/>
      <c r="CZ279" s="103"/>
      <c r="DA279" s="103"/>
      <c r="DB279" s="103"/>
      <c r="DC279" s="103"/>
      <c r="DD279" s="103"/>
      <c r="DE279" s="103"/>
      <c r="DF279" s="103"/>
      <c r="DG279" s="103"/>
      <c r="DH279" s="103"/>
      <c r="DI279" s="103"/>
      <c r="DJ279" s="103"/>
      <c r="DK279" s="103"/>
      <c r="DL279" s="103"/>
      <c r="DM279" s="103"/>
      <c r="DN279" s="103"/>
      <c r="DO279" s="103"/>
      <c r="DP279" s="103"/>
      <c r="DQ279" s="103"/>
      <c r="DR279" s="103"/>
      <c r="DS279" s="103"/>
      <c r="DT279" s="103"/>
      <c r="DU279" s="103"/>
      <c r="DV279" s="103"/>
      <c r="DW279" s="103"/>
      <c r="DX279" s="103"/>
      <c r="DY279" s="103"/>
      <c r="DZ279" s="103"/>
      <c r="EA279" s="103"/>
      <c r="EB279" s="103"/>
      <c r="EC279" s="103"/>
      <c r="ED279" s="103"/>
      <c r="EE279" s="103"/>
      <c r="EF279" s="103"/>
      <c r="EG279" s="103"/>
      <c r="EH279" s="103"/>
      <c r="EI279" s="103"/>
      <c r="EJ279" s="103"/>
      <c r="EK279" s="103"/>
      <c r="EL279" s="103"/>
      <c r="EM279" s="103"/>
      <c r="EN279" s="103"/>
      <c r="EO279" s="103"/>
      <c r="EP279" s="103"/>
      <c r="EQ279" s="103"/>
      <c r="ER279" s="103"/>
      <c r="ES279" s="103"/>
      <c r="ET279" s="103"/>
      <c r="EU279" s="103"/>
      <c r="EV279" s="103"/>
      <c r="EW279" s="103"/>
      <c r="EX279" s="103"/>
      <c r="EY279" s="103"/>
      <c r="EZ279" s="103"/>
      <c r="FA279" s="103"/>
      <c r="FB279" s="103"/>
      <c r="FC279" s="103"/>
      <c r="FD279" s="103"/>
      <c r="FE279" s="103"/>
      <c r="FF279" s="103"/>
      <c r="FG279" s="103"/>
      <c r="FH279" s="103"/>
      <c r="FI279" s="103"/>
      <c r="FJ279" s="103"/>
      <c r="FK279" s="103"/>
      <c r="FL279" s="103"/>
      <c r="FM279" s="103"/>
      <c r="FN279" s="103"/>
      <c r="FO279" s="103"/>
      <c r="FP279" s="103"/>
      <c r="FQ279" s="103"/>
      <c r="FR279" s="103"/>
      <c r="FS279" s="103"/>
      <c r="FT279" s="103"/>
      <c r="FU279" s="103"/>
      <c r="FV279" s="103"/>
      <c r="FW279" s="103"/>
      <c r="FX279" s="103"/>
      <c r="FY279" s="103"/>
      <c r="FZ279" s="103"/>
      <c r="GA279" s="103"/>
      <c r="GB279" s="103"/>
      <c r="GC279" s="103"/>
      <c r="GD279" s="103"/>
      <c r="GE279" s="103"/>
      <c r="GF279" s="103"/>
      <c r="GG279" s="103"/>
      <c r="GH279" s="103"/>
      <c r="GI279" s="103"/>
      <c r="GJ279" s="103"/>
      <c r="GK279" s="103"/>
      <c r="GL279" s="103"/>
      <c r="GM279" s="103"/>
      <c r="GN279" s="103"/>
      <c r="GO279" s="103"/>
      <c r="GP279" s="103"/>
      <c r="GQ279" s="103"/>
      <c r="GR279" s="103"/>
      <c r="GS279" s="103"/>
      <c r="GT279" s="103"/>
      <c r="GU279" s="103"/>
      <c r="GV279" s="103"/>
      <c r="GW279" s="103"/>
      <c r="GX279" s="103"/>
      <c r="GY279" s="103"/>
      <c r="GZ279" s="103"/>
      <c r="HA279" s="103"/>
      <c r="HB279" s="103"/>
      <c r="HC279" s="103"/>
      <c r="HD279" s="103"/>
      <c r="HE279" s="103"/>
      <c r="HF279" s="103"/>
      <c r="HG279" s="103"/>
      <c r="HH279" s="103"/>
      <c r="HI279" s="103"/>
      <c r="HJ279" s="103"/>
      <c r="HK279" s="103"/>
      <c r="HL279" s="103"/>
      <c r="HM279" s="103"/>
      <c r="HN279" s="103"/>
      <c r="HO279" s="103"/>
      <c r="HP279" s="103"/>
      <c r="HQ279" s="103"/>
      <c r="HR279" s="103"/>
      <c r="HS279" s="103"/>
      <c r="HT279" s="103"/>
      <c r="HU279" s="103"/>
      <c r="HV279" s="103"/>
      <c r="HW279" s="103"/>
      <c r="HX279" s="103"/>
      <c r="HY279" s="103"/>
      <c r="HZ279" s="103"/>
      <c r="IA279" s="103"/>
      <c r="IB279" s="103"/>
      <c r="IC279" s="103"/>
      <c r="ID279" s="103"/>
      <c r="IE279" s="103"/>
      <c r="IF279" s="103"/>
      <c r="IG279" s="103"/>
      <c r="IH279" s="103"/>
      <c r="II279" s="103"/>
      <c r="IJ279" s="103"/>
      <c r="IK279" s="103"/>
      <c r="IL279" s="103"/>
      <c r="IM279" s="103"/>
      <c r="IN279" s="103"/>
      <c r="IO279" s="103"/>
      <c r="IP279" s="103"/>
      <c r="IQ279" s="103"/>
      <c r="IR279" s="103"/>
      <c r="IS279" s="103"/>
      <c r="IT279" s="103"/>
      <c r="IU279" s="103"/>
      <c r="IV279" s="103"/>
      <c r="IW279" s="103"/>
      <c r="IX279" s="103"/>
      <c r="IY279" s="103"/>
      <c r="IZ279" s="103"/>
    </row>
    <row r="280" spans="1:260" s="108" customFormat="1" ht="15" hidden="1" x14ac:dyDescent="0.25">
      <c r="A280" s="8"/>
      <c r="B280" s="8"/>
      <c r="C280" s="4"/>
      <c r="D280" s="9"/>
      <c r="E280" s="9"/>
      <c r="F280" s="9"/>
      <c r="G280" s="9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103"/>
      <c r="U280" s="4"/>
      <c r="V280" s="4"/>
      <c r="W280" s="4"/>
      <c r="X280" s="4"/>
      <c r="Y280" s="4"/>
      <c r="Z280" s="4"/>
      <c r="AA280" s="4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  <c r="CJ280" s="103"/>
      <c r="CK280" s="103"/>
      <c r="CL280" s="103"/>
      <c r="CM280" s="103"/>
      <c r="CN280" s="103"/>
      <c r="CO280" s="103"/>
      <c r="CP280" s="103"/>
      <c r="CQ280" s="103"/>
      <c r="CR280" s="103"/>
      <c r="CS280" s="103"/>
      <c r="CT280" s="103"/>
      <c r="CU280" s="103"/>
      <c r="CV280" s="103"/>
      <c r="CW280" s="103"/>
      <c r="CX280" s="103"/>
      <c r="CY280" s="103"/>
      <c r="CZ280" s="103"/>
      <c r="DA280" s="103"/>
      <c r="DB280" s="103"/>
      <c r="DC280" s="103"/>
      <c r="DD280" s="103"/>
      <c r="DE280" s="103"/>
      <c r="DF280" s="103"/>
      <c r="DG280" s="103"/>
      <c r="DH280" s="103"/>
      <c r="DI280" s="103"/>
      <c r="DJ280" s="103"/>
      <c r="DK280" s="103"/>
      <c r="DL280" s="103"/>
      <c r="DM280" s="103"/>
      <c r="DN280" s="103"/>
      <c r="DO280" s="103"/>
      <c r="DP280" s="103"/>
      <c r="DQ280" s="103"/>
      <c r="DR280" s="103"/>
      <c r="DS280" s="103"/>
      <c r="DT280" s="103"/>
      <c r="DU280" s="103"/>
      <c r="DV280" s="103"/>
      <c r="DW280" s="103"/>
      <c r="DX280" s="103"/>
      <c r="DY280" s="103"/>
      <c r="DZ280" s="103"/>
      <c r="EA280" s="103"/>
      <c r="EB280" s="103"/>
      <c r="EC280" s="103"/>
      <c r="ED280" s="103"/>
      <c r="EE280" s="103"/>
      <c r="EF280" s="103"/>
      <c r="EG280" s="103"/>
      <c r="EH280" s="103"/>
      <c r="EI280" s="103"/>
      <c r="EJ280" s="103"/>
      <c r="EK280" s="103"/>
      <c r="EL280" s="103"/>
      <c r="EM280" s="103"/>
      <c r="EN280" s="103"/>
      <c r="EO280" s="103"/>
      <c r="EP280" s="103"/>
      <c r="EQ280" s="103"/>
      <c r="ER280" s="103"/>
      <c r="ES280" s="103"/>
      <c r="ET280" s="103"/>
      <c r="EU280" s="103"/>
      <c r="EV280" s="103"/>
      <c r="EW280" s="103"/>
      <c r="EX280" s="103"/>
      <c r="EY280" s="103"/>
      <c r="EZ280" s="103"/>
      <c r="FA280" s="103"/>
      <c r="FB280" s="103"/>
      <c r="FC280" s="103"/>
      <c r="FD280" s="103"/>
      <c r="FE280" s="103"/>
      <c r="FF280" s="103"/>
      <c r="FG280" s="103"/>
      <c r="FH280" s="103"/>
      <c r="FI280" s="103"/>
      <c r="FJ280" s="103"/>
      <c r="FK280" s="103"/>
      <c r="FL280" s="103"/>
      <c r="FM280" s="103"/>
      <c r="FN280" s="103"/>
      <c r="FO280" s="103"/>
      <c r="FP280" s="103"/>
      <c r="FQ280" s="103"/>
      <c r="FR280" s="103"/>
      <c r="FS280" s="103"/>
      <c r="FT280" s="103"/>
      <c r="FU280" s="103"/>
      <c r="FV280" s="103"/>
      <c r="FW280" s="103"/>
      <c r="FX280" s="103"/>
      <c r="FY280" s="103"/>
      <c r="FZ280" s="103"/>
      <c r="GA280" s="103"/>
      <c r="GB280" s="103"/>
      <c r="GC280" s="103"/>
      <c r="GD280" s="103"/>
      <c r="GE280" s="103"/>
      <c r="GF280" s="103"/>
      <c r="GG280" s="103"/>
      <c r="GH280" s="103"/>
      <c r="GI280" s="103"/>
      <c r="GJ280" s="103"/>
      <c r="GK280" s="103"/>
      <c r="GL280" s="103"/>
      <c r="GM280" s="103"/>
      <c r="GN280" s="103"/>
      <c r="GO280" s="103"/>
      <c r="GP280" s="103"/>
      <c r="GQ280" s="103"/>
      <c r="GR280" s="103"/>
      <c r="GS280" s="103"/>
      <c r="GT280" s="103"/>
      <c r="GU280" s="103"/>
      <c r="GV280" s="103"/>
      <c r="GW280" s="103"/>
      <c r="GX280" s="103"/>
      <c r="GY280" s="103"/>
      <c r="GZ280" s="103"/>
      <c r="HA280" s="103"/>
      <c r="HB280" s="103"/>
      <c r="HC280" s="103"/>
      <c r="HD280" s="103"/>
      <c r="HE280" s="103"/>
      <c r="HF280" s="103"/>
      <c r="HG280" s="103"/>
      <c r="HH280" s="103"/>
      <c r="HI280" s="103"/>
      <c r="HJ280" s="103"/>
      <c r="HK280" s="103"/>
      <c r="HL280" s="103"/>
      <c r="HM280" s="103"/>
      <c r="HN280" s="103"/>
      <c r="HO280" s="103"/>
      <c r="HP280" s="103"/>
      <c r="HQ280" s="103"/>
      <c r="HR280" s="103"/>
      <c r="HS280" s="103"/>
      <c r="HT280" s="103"/>
      <c r="HU280" s="103"/>
      <c r="HV280" s="103"/>
      <c r="HW280" s="103"/>
      <c r="HX280" s="103"/>
      <c r="HY280" s="103"/>
      <c r="HZ280" s="103"/>
      <c r="IA280" s="103"/>
      <c r="IB280" s="103"/>
      <c r="IC280" s="103"/>
      <c r="ID280" s="103"/>
      <c r="IE280" s="103"/>
      <c r="IF280" s="103"/>
      <c r="IG280" s="103"/>
      <c r="IH280" s="103"/>
      <c r="II280" s="103"/>
      <c r="IJ280" s="103"/>
      <c r="IK280" s="103"/>
      <c r="IL280" s="103"/>
      <c r="IM280" s="103"/>
      <c r="IN280" s="103"/>
      <c r="IO280" s="103"/>
      <c r="IP280" s="103"/>
      <c r="IQ280" s="103"/>
      <c r="IR280" s="103"/>
      <c r="IS280" s="103"/>
      <c r="IT280" s="103"/>
      <c r="IU280" s="103"/>
      <c r="IV280" s="103"/>
      <c r="IW280" s="103"/>
      <c r="IX280" s="103"/>
      <c r="IY280" s="103"/>
      <c r="IZ280" s="103"/>
    </row>
    <row r="281" spans="1:260" ht="15" hidden="1" customHeight="1" x14ac:dyDescent="0.25"/>
    <row r="282" spans="1:260" s="108" customFormat="1" ht="15" hidden="1" x14ac:dyDescent="0.25">
      <c r="A282" s="8"/>
      <c r="B282" s="8"/>
      <c r="C282" s="4"/>
      <c r="D282" s="9"/>
      <c r="E282" s="9"/>
      <c r="F282" s="9"/>
      <c r="G282" s="9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103"/>
      <c r="U282" s="4"/>
      <c r="V282" s="4"/>
      <c r="W282" s="4"/>
      <c r="X282" s="4"/>
      <c r="Y282" s="4"/>
      <c r="Z282" s="4"/>
      <c r="AA282" s="4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103"/>
      <c r="CI282" s="103"/>
      <c r="CJ282" s="103"/>
      <c r="CK282" s="103"/>
      <c r="CL282" s="103"/>
      <c r="CM282" s="103"/>
      <c r="CN282" s="103"/>
      <c r="CO282" s="103"/>
      <c r="CP282" s="103"/>
      <c r="CQ282" s="103"/>
      <c r="CR282" s="103"/>
      <c r="CS282" s="103"/>
      <c r="CT282" s="103"/>
      <c r="CU282" s="103"/>
      <c r="CV282" s="103"/>
      <c r="CW282" s="103"/>
      <c r="CX282" s="103"/>
      <c r="CY282" s="103"/>
      <c r="CZ282" s="103"/>
      <c r="DA282" s="103"/>
      <c r="DB282" s="103"/>
      <c r="DC282" s="103"/>
      <c r="DD282" s="103"/>
      <c r="DE282" s="103"/>
      <c r="DF282" s="103"/>
      <c r="DG282" s="103"/>
      <c r="DH282" s="103"/>
      <c r="DI282" s="103"/>
      <c r="DJ282" s="103"/>
      <c r="DK282" s="103"/>
      <c r="DL282" s="103"/>
      <c r="DM282" s="103"/>
      <c r="DN282" s="103"/>
      <c r="DO282" s="103"/>
      <c r="DP282" s="103"/>
      <c r="DQ282" s="103"/>
      <c r="DR282" s="103"/>
      <c r="DS282" s="103"/>
      <c r="DT282" s="103"/>
      <c r="DU282" s="103"/>
      <c r="DV282" s="103"/>
      <c r="DW282" s="103"/>
      <c r="DX282" s="103"/>
      <c r="DY282" s="103"/>
      <c r="DZ282" s="103"/>
      <c r="EA282" s="103"/>
      <c r="EB282" s="103"/>
      <c r="EC282" s="103"/>
      <c r="ED282" s="103"/>
      <c r="EE282" s="103"/>
      <c r="EF282" s="103"/>
      <c r="EG282" s="103"/>
      <c r="EH282" s="103"/>
      <c r="EI282" s="103"/>
      <c r="EJ282" s="103"/>
      <c r="EK282" s="103"/>
      <c r="EL282" s="103"/>
      <c r="EM282" s="103"/>
      <c r="EN282" s="103"/>
      <c r="EO282" s="103"/>
      <c r="EP282" s="103"/>
      <c r="EQ282" s="103"/>
      <c r="ER282" s="103"/>
      <c r="ES282" s="103"/>
      <c r="ET282" s="103"/>
      <c r="EU282" s="103"/>
      <c r="EV282" s="103"/>
      <c r="EW282" s="103"/>
      <c r="EX282" s="103"/>
      <c r="EY282" s="103"/>
      <c r="EZ282" s="103"/>
      <c r="FA282" s="103"/>
      <c r="FB282" s="103"/>
      <c r="FC282" s="103"/>
      <c r="FD282" s="103"/>
      <c r="FE282" s="103"/>
      <c r="FF282" s="103"/>
      <c r="FG282" s="103"/>
      <c r="FH282" s="103"/>
      <c r="FI282" s="103"/>
      <c r="FJ282" s="103"/>
      <c r="FK282" s="103"/>
      <c r="FL282" s="103"/>
      <c r="FM282" s="103"/>
      <c r="FN282" s="103"/>
      <c r="FO282" s="103"/>
      <c r="FP282" s="103"/>
      <c r="FQ282" s="103"/>
      <c r="FR282" s="103"/>
      <c r="FS282" s="103"/>
      <c r="FT282" s="103"/>
      <c r="FU282" s="103"/>
      <c r="FV282" s="103"/>
      <c r="FW282" s="103"/>
      <c r="FX282" s="103"/>
      <c r="FY282" s="103"/>
      <c r="FZ282" s="103"/>
      <c r="GA282" s="103"/>
      <c r="GB282" s="103"/>
      <c r="GC282" s="103"/>
      <c r="GD282" s="103"/>
      <c r="GE282" s="103"/>
      <c r="GF282" s="103"/>
      <c r="GG282" s="103"/>
      <c r="GH282" s="103"/>
      <c r="GI282" s="103"/>
      <c r="GJ282" s="103"/>
      <c r="GK282" s="103"/>
      <c r="GL282" s="103"/>
      <c r="GM282" s="103"/>
      <c r="GN282" s="103"/>
      <c r="GO282" s="103"/>
      <c r="GP282" s="103"/>
      <c r="GQ282" s="103"/>
      <c r="GR282" s="103"/>
      <c r="GS282" s="103"/>
      <c r="GT282" s="103"/>
      <c r="GU282" s="103"/>
      <c r="GV282" s="103"/>
      <c r="GW282" s="103"/>
      <c r="GX282" s="103"/>
      <c r="GY282" s="103"/>
      <c r="GZ282" s="103"/>
      <c r="HA282" s="103"/>
      <c r="HB282" s="103"/>
      <c r="HC282" s="103"/>
      <c r="HD282" s="103"/>
      <c r="HE282" s="103"/>
      <c r="HF282" s="103"/>
      <c r="HG282" s="103"/>
      <c r="HH282" s="103"/>
      <c r="HI282" s="103"/>
      <c r="HJ282" s="103"/>
      <c r="HK282" s="103"/>
      <c r="HL282" s="103"/>
      <c r="HM282" s="103"/>
      <c r="HN282" s="103"/>
      <c r="HO282" s="103"/>
      <c r="HP282" s="103"/>
      <c r="HQ282" s="103"/>
      <c r="HR282" s="103"/>
      <c r="HS282" s="103"/>
      <c r="HT282" s="103"/>
      <c r="HU282" s="103"/>
      <c r="HV282" s="103"/>
      <c r="HW282" s="103"/>
      <c r="HX282" s="103"/>
      <c r="HY282" s="103"/>
      <c r="HZ282" s="103"/>
      <c r="IA282" s="103"/>
      <c r="IB282" s="103"/>
      <c r="IC282" s="103"/>
      <c r="ID282" s="103"/>
      <c r="IE282" s="103"/>
      <c r="IF282" s="103"/>
      <c r="IG282" s="103"/>
      <c r="IH282" s="103"/>
      <c r="II282" s="103"/>
      <c r="IJ282" s="103"/>
      <c r="IK282" s="103"/>
      <c r="IL282" s="103"/>
      <c r="IM282" s="103"/>
      <c r="IN282" s="103"/>
      <c r="IO282" s="103"/>
      <c r="IP282" s="103"/>
      <c r="IQ282" s="103"/>
      <c r="IR282" s="103"/>
      <c r="IS282" s="103"/>
      <c r="IT282" s="103"/>
      <c r="IU282" s="103"/>
      <c r="IV282" s="103"/>
      <c r="IW282" s="103"/>
      <c r="IX282" s="103"/>
      <c r="IY282" s="103"/>
      <c r="IZ282" s="103"/>
    </row>
    <row r="283" spans="1:260" s="108" customFormat="1" ht="15" hidden="1" x14ac:dyDescent="0.25">
      <c r="A283" s="8"/>
      <c r="B283" s="8"/>
      <c r="C283" s="4"/>
      <c r="D283" s="9"/>
      <c r="E283" s="9"/>
      <c r="F283" s="9"/>
      <c r="G283" s="9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103"/>
      <c r="U283" s="4"/>
      <c r="V283" s="4"/>
      <c r="W283" s="4"/>
      <c r="X283" s="4"/>
      <c r="Y283" s="4"/>
      <c r="Z283" s="4"/>
      <c r="AA283" s="4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/>
      <c r="CI283" s="103"/>
      <c r="CJ283" s="103"/>
      <c r="CK283" s="103"/>
      <c r="CL283" s="103"/>
      <c r="CM283" s="103"/>
      <c r="CN283" s="103"/>
      <c r="CO283" s="103"/>
      <c r="CP283" s="103"/>
      <c r="CQ283" s="103"/>
      <c r="CR283" s="103"/>
      <c r="CS283" s="103"/>
      <c r="CT283" s="103"/>
      <c r="CU283" s="103"/>
      <c r="CV283" s="103"/>
      <c r="CW283" s="103"/>
      <c r="CX283" s="103"/>
      <c r="CY283" s="103"/>
      <c r="CZ283" s="103"/>
      <c r="DA283" s="103"/>
      <c r="DB283" s="103"/>
      <c r="DC283" s="103"/>
      <c r="DD283" s="103"/>
      <c r="DE283" s="103"/>
      <c r="DF283" s="103"/>
      <c r="DG283" s="103"/>
      <c r="DH283" s="103"/>
      <c r="DI283" s="103"/>
      <c r="DJ283" s="103"/>
      <c r="DK283" s="103"/>
      <c r="DL283" s="103"/>
      <c r="DM283" s="103"/>
      <c r="DN283" s="103"/>
      <c r="DO283" s="103"/>
      <c r="DP283" s="103"/>
      <c r="DQ283" s="103"/>
      <c r="DR283" s="103"/>
      <c r="DS283" s="103"/>
      <c r="DT283" s="103"/>
      <c r="DU283" s="103"/>
      <c r="DV283" s="103"/>
      <c r="DW283" s="103"/>
      <c r="DX283" s="103"/>
      <c r="DY283" s="103"/>
      <c r="DZ283" s="103"/>
      <c r="EA283" s="103"/>
      <c r="EB283" s="103"/>
      <c r="EC283" s="103"/>
      <c r="ED283" s="103"/>
      <c r="EE283" s="103"/>
      <c r="EF283" s="103"/>
      <c r="EG283" s="103"/>
      <c r="EH283" s="103"/>
      <c r="EI283" s="103"/>
      <c r="EJ283" s="103"/>
      <c r="EK283" s="103"/>
      <c r="EL283" s="103"/>
      <c r="EM283" s="103"/>
      <c r="EN283" s="103"/>
      <c r="EO283" s="103"/>
      <c r="EP283" s="103"/>
      <c r="EQ283" s="103"/>
      <c r="ER283" s="103"/>
      <c r="ES283" s="103"/>
      <c r="ET283" s="103"/>
      <c r="EU283" s="103"/>
      <c r="EV283" s="103"/>
      <c r="EW283" s="103"/>
      <c r="EX283" s="103"/>
      <c r="EY283" s="103"/>
      <c r="EZ283" s="103"/>
      <c r="FA283" s="103"/>
      <c r="FB283" s="103"/>
      <c r="FC283" s="103"/>
      <c r="FD283" s="103"/>
      <c r="FE283" s="103"/>
      <c r="FF283" s="103"/>
      <c r="FG283" s="103"/>
      <c r="FH283" s="103"/>
      <c r="FI283" s="103"/>
      <c r="FJ283" s="103"/>
      <c r="FK283" s="103"/>
      <c r="FL283" s="103"/>
      <c r="FM283" s="103"/>
      <c r="FN283" s="103"/>
      <c r="FO283" s="103"/>
      <c r="FP283" s="103"/>
      <c r="FQ283" s="103"/>
      <c r="FR283" s="103"/>
      <c r="FS283" s="103"/>
      <c r="FT283" s="103"/>
      <c r="FU283" s="103"/>
      <c r="FV283" s="103"/>
      <c r="FW283" s="103"/>
      <c r="FX283" s="103"/>
      <c r="FY283" s="103"/>
      <c r="FZ283" s="103"/>
      <c r="GA283" s="103"/>
      <c r="GB283" s="103"/>
      <c r="GC283" s="103"/>
      <c r="GD283" s="103"/>
      <c r="GE283" s="103"/>
      <c r="GF283" s="103"/>
      <c r="GG283" s="103"/>
      <c r="GH283" s="103"/>
      <c r="GI283" s="103"/>
      <c r="GJ283" s="103"/>
      <c r="GK283" s="103"/>
      <c r="GL283" s="103"/>
      <c r="GM283" s="103"/>
      <c r="GN283" s="103"/>
      <c r="GO283" s="103"/>
      <c r="GP283" s="103"/>
      <c r="GQ283" s="103"/>
      <c r="GR283" s="103"/>
      <c r="GS283" s="103"/>
      <c r="GT283" s="103"/>
      <c r="GU283" s="103"/>
      <c r="GV283" s="103"/>
      <c r="GW283" s="103"/>
      <c r="GX283" s="103"/>
      <c r="GY283" s="103"/>
      <c r="GZ283" s="103"/>
      <c r="HA283" s="103"/>
      <c r="HB283" s="103"/>
      <c r="HC283" s="103"/>
      <c r="HD283" s="103"/>
      <c r="HE283" s="103"/>
      <c r="HF283" s="103"/>
      <c r="HG283" s="103"/>
      <c r="HH283" s="103"/>
      <c r="HI283" s="103"/>
      <c r="HJ283" s="103"/>
      <c r="HK283" s="103"/>
      <c r="HL283" s="103"/>
      <c r="HM283" s="103"/>
      <c r="HN283" s="103"/>
      <c r="HO283" s="103"/>
      <c r="HP283" s="103"/>
      <c r="HQ283" s="103"/>
      <c r="HR283" s="103"/>
      <c r="HS283" s="103"/>
      <c r="HT283" s="103"/>
      <c r="HU283" s="103"/>
      <c r="HV283" s="103"/>
      <c r="HW283" s="103"/>
      <c r="HX283" s="103"/>
      <c r="HY283" s="103"/>
      <c r="HZ283" s="103"/>
      <c r="IA283" s="103"/>
      <c r="IB283" s="103"/>
      <c r="IC283" s="103"/>
      <c r="ID283" s="103"/>
      <c r="IE283" s="103"/>
      <c r="IF283" s="103"/>
      <c r="IG283" s="103"/>
      <c r="IH283" s="103"/>
      <c r="II283" s="103"/>
      <c r="IJ283" s="103"/>
      <c r="IK283" s="103"/>
      <c r="IL283" s="103"/>
      <c r="IM283" s="103"/>
      <c r="IN283" s="103"/>
      <c r="IO283" s="103"/>
      <c r="IP283" s="103"/>
      <c r="IQ283" s="103"/>
      <c r="IR283" s="103"/>
      <c r="IS283" s="103"/>
      <c r="IT283" s="103"/>
      <c r="IU283" s="103"/>
      <c r="IV283" s="103"/>
      <c r="IW283" s="103"/>
      <c r="IX283" s="103"/>
      <c r="IY283" s="103"/>
      <c r="IZ283" s="103"/>
    </row>
    <row r="284" spans="1:260" s="108" customFormat="1" ht="15" hidden="1" x14ac:dyDescent="0.25">
      <c r="A284" s="8"/>
      <c r="B284" s="8"/>
      <c r="C284" s="4"/>
      <c r="D284" s="9"/>
      <c r="E284" s="9"/>
      <c r="F284" s="9"/>
      <c r="G284" s="9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103"/>
      <c r="U284" s="4"/>
      <c r="V284" s="4"/>
      <c r="W284" s="4"/>
      <c r="X284" s="4"/>
      <c r="Y284" s="4"/>
      <c r="Z284" s="4"/>
      <c r="AA284" s="4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3"/>
      <c r="CF284" s="103"/>
      <c r="CG284" s="103"/>
      <c r="CH284" s="103"/>
      <c r="CI284" s="103"/>
      <c r="CJ284" s="103"/>
      <c r="CK284" s="103"/>
      <c r="CL284" s="103"/>
      <c r="CM284" s="103"/>
      <c r="CN284" s="103"/>
      <c r="CO284" s="103"/>
      <c r="CP284" s="103"/>
      <c r="CQ284" s="103"/>
      <c r="CR284" s="103"/>
      <c r="CS284" s="103"/>
      <c r="CT284" s="103"/>
      <c r="CU284" s="103"/>
      <c r="CV284" s="103"/>
      <c r="CW284" s="103"/>
      <c r="CX284" s="103"/>
      <c r="CY284" s="103"/>
      <c r="CZ284" s="103"/>
      <c r="DA284" s="103"/>
      <c r="DB284" s="103"/>
      <c r="DC284" s="103"/>
      <c r="DD284" s="103"/>
      <c r="DE284" s="103"/>
      <c r="DF284" s="103"/>
      <c r="DG284" s="103"/>
      <c r="DH284" s="103"/>
      <c r="DI284" s="103"/>
      <c r="DJ284" s="103"/>
      <c r="DK284" s="103"/>
      <c r="DL284" s="103"/>
      <c r="DM284" s="103"/>
      <c r="DN284" s="103"/>
      <c r="DO284" s="103"/>
      <c r="DP284" s="103"/>
      <c r="DQ284" s="103"/>
      <c r="DR284" s="103"/>
      <c r="DS284" s="103"/>
      <c r="DT284" s="103"/>
      <c r="DU284" s="103"/>
      <c r="DV284" s="103"/>
      <c r="DW284" s="103"/>
      <c r="DX284" s="103"/>
      <c r="DY284" s="103"/>
      <c r="DZ284" s="103"/>
      <c r="EA284" s="103"/>
      <c r="EB284" s="103"/>
      <c r="EC284" s="103"/>
      <c r="ED284" s="103"/>
      <c r="EE284" s="103"/>
      <c r="EF284" s="103"/>
      <c r="EG284" s="103"/>
      <c r="EH284" s="103"/>
      <c r="EI284" s="103"/>
      <c r="EJ284" s="103"/>
      <c r="EK284" s="103"/>
      <c r="EL284" s="103"/>
      <c r="EM284" s="103"/>
      <c r="EN284" s="103"/>
      <c r="EO284" s="103"/>
      <c r="EP284" s="103"/>
      <c r="EQ284" s="103"/>
      <c r="ER284" s="103"/>
      <c r="ES284" s="103"/>
      <c r="ET284" s="103"/>
      <c r="EU284" s="103"/>
      <c r="EV284" s="103"/>
      <c r="EW284" s="103"/>
      <c r="EX284" s="103"/>
      <c r="EY284" s="103"/>
      <c r="EZ284" s="103"/>
      <c r="FA284" s="103"/>
      <c r="FB284" s="103"/>
      <c r="FC284" s="103"/>
      <c r="FD284" s="103"/>
      <c r="FE284" s="103"/>
      <c r="FF284" s="103"/>
      <c r="FG284" s="103"/>
      <c r="FH284" s="103"/>
      <c r="FI284" s="103"/>
      <c r="FJ284" s="103"/>
      <c r="FK284" s="103"/>
      <c r="FL284" s="103"/>
      <c r="FM284" s="103"/>
      <c r="FN284" s="103"/>
      <c r="FO284" s="103"/>
      <c r="FP284" s="103"/>
      <c r="FQ284" s="103"/>
      <c r="FR284" s="103"/>
      <c r="FS284" s="103"/>
      <c r="FT284" s="103"/>
      <c r="FU284" s="103"/>
      <c r="FV284" s="103"/>
      <c r="FW284" s="103"/>
      <c r="FX284" s="103"/>
      <c r="FY284" s="103"/>
      <c r="FZ284" s="103"/>
      <c r="GA284" s="103"/>
      <c r="GB284" s="103"/>
      <c r="GC284" s="103"/>
      <c r="GD284" s="103"/>
      <c r="GE284" s="103"/>
      <c r="GF284" s="103"/>
      <c r="GG284" s="103"/>
      <c r="GH284" s="103"/>
      <c r="GI284" s="103"/>
      <c r="GJ284" s="103"/>
      <c r="GK284" s="103"/>
      <c r="GL284" s="103"/>
      <c r="GM284" s="103"/>
      <c r="GN284" s="103"/>
      <c r="GO284" s="103"/>
      <c r="GP284" s="103"/>
      <c r="GQ284" s="103"/>
      <c r="GR284" s="103"/>
      <c r="GS284" s="103"/>
      <c r="GT284" s="103"/>
      <c r="GU284" s="103"/>
      <c r="GV284" s="103"/>
      <c r="GW284" s="103"/>
      <c r="GX284" s="103"/>
      <c r="GY284" s="103"/>
      <c r="GZ284" s="103"/>
      <c r="HA284" s="103"/>
      <c r="HB284" s="103"/>
      <c r="HC284" s="103"/>
      <c r="HD284" s="103"/>
      <c r="HE284" s="103"/>
      <c r="HF284" s="103"/>
      <c r="HG284" s="103"/>
      <c r="HH284" s="103"/>
      <c r="HI284" s="103"/>
      <c r="HJ284" s="103"/>
      <c r="HK284" s="103"/>
      <c r="HL284" s="103"/>
      <c r="HM284" s="103"/>
      <c r="HN284" s="103"/>
      <c r="HO284" s="103"/>
      <c r="HP284" s="103"/>
      <c r="HQ284" s="103"/>
      <c r="HR284" s="103"/>
      <c r="HS284" s="103"/>
      <c r="HT284" s="103"/>
      <c r="HU284" s="103"/>
      <c r="HV284" s="103"/>
      <c r="HW284" s="103"/>
      <c r="HX284" s="103"/>
      <c r="HY284" s="103"/>
      <c r="HZ284" s="103"/>
      <c r="IA284" s="103"/>
      <c r="IB284" s="103"/>
      <c r="IC284" s="103"/>
      <c r="ID284" s="103"/>
      <c r="IE284" s="103"/>
      <c r="IF284" s="103"/>
      <c r="IG284" s="103"/>
      <c r="IH284" s="103"/>
      <c r="II284" s="103"/>
      <c r="IJ284" s="103"/>
      <c r="IK284" s="103"/>
      <c r="IL284" s="103"/>
      <c r="IM284" s="103"/>
      <c r="IN284" s="103"/>
      <c r="IO284" s="103"/>
      <c r="IP284" s="103"/>
      <c r="IQ284" s="103"/>
      <c r="IR284" s="103"/>
      <c r="IS284" s="103"/>
      <c r="IT284" s="103"/>
      <c r="IU284" s="103"/>
      <c r="IV284" s="103"/>
      <c r="IW284" s="103"/>
      <c r="IX284" s="103"/>
      <c r="IY284" s="103"/>
      <c r="IZ284" s="103"/>
    </row>
    <row r="285" spans="1:260" s="108" customFormat="1" ht="15" hidden="1" x14ac:dyDescent="0.25">
      <c r="A285" s="8"/>
      <c r="B285" s="8"/>
      <c r="C285" s="4"/>
      <c r="D285" s="9"/>
      <c r="E285" s="9"/>
      <c r="F285" s="9"/>
      <c r="G285" s="9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103"/>
      <c r="U285" s="4"/>
      <c r="V285" s="4"/>
      <c r="W285" s="4"/>
      <c r="X285" s="4"/>
      <c r="Y285" s="4"/>
      <c r="Z285" s="4"/>
      <c r="AA285" s="4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3"/>
      <c r="CF285" s="103"/>
      <c r="CG285" s="103"/>
      <c r="CH285" s="103"/>
      <c r="CI285" s="103"/>
      <c r="CJ285" s="103"/>
      <c r="CK285" s="103"/>
      <c r="CL285" s="103"/>
      <c r="CM285" s="103"/>
      <c r="CN285" s="103"/>
      <c r="CO285" s="103"/>
      <c r="CP285" s="103"/>
      <c r="CQ285" s="103"/>
      <c r="CR285" s="103"/>
      <c r="CS285" s="103"/>
      <c r="CT285" s="103"/>
      <c r="CU285" s="103"/>
      <c r="CV285" s="103"/>
      <c r="CW285" s="103"/>
      <c r="CX285" s="103"/>
      <c r="CY285" s="103"/>
      <c r="CZ285" s="103"/>
      <c r="DA285" s="103"/>
      <c r="DB285" s="103"/>
      <c r="DC285" s="103"/>
      <c r="DD285" s="103"/>
      <c r="DE285" s="103"/>
      <c r="DF285" s="103"/>
      <c r="DG285" s="103"/>
      <c r="DH285" s="103"/>
      <c r="DI285" s="103"/>
      <c r="DJ285" s="103"/>
      <c r="DK285" s="103"/>
      <c r="DL285" s="103"/>
      <c r="DM285" s="103"/>
      <c r="DN285" s="103"/>
      <c r="DO285" s="103"/>
      <c r="DP285" s="103"/>
      <c r="DQ285" s="103"/>
      <c r="DR285" s="103"/>
      <c r="DS285" s="103"/>
      <c r="DT285" s="103"/>
      <c r="DU285" s="103"/>
      <c r="DV285" s="103"/>
      <c r="DW285" s="103"/>
      <c r="DX285" s="103"/>
      <c r="DY285" s="103"/>
      <c r="DZ285" s="103"/>
      <c r="EA285" s="103"/>
      <c r="EB285" s="103"/>
      <c r="EC285" s="103"/>
      <c r="ED285" s="103"/>
      <c r="EE285" s="103"/>
      <c r="EF285" s="103"/>
      <c r="EG285" s="103"/>
      <c r="EH285" s="103"/>
      <c r="EI285" s="103"/>
      <c r="EJ285" s="103"/>
      <c r="EK285" s="103"/>
      <c r="EL285" s="103"/>
      <c r="EM285" s="103"/>
      <c r="EN285" s="103"/>
      <c r="EO285" s="103"/>
      <c r="EP285" s="103"/>
      <c r="EQ285" s="103"/>
      <c r="ER285" s="103"/>
      <c r="ES285" s="103"/>
      <c r="ET285" s="103"/>
      <c r="EU285" s="103"/>
      <c r="EV285" s="103"/>
      <c r="EW285" s="103"/>
      <c r="EX285" s="103"/>
      <c r="EY285" s="103"/>
      <c r="EZ285" s="103"/>
      <c r="FA285" s="103"/>
      <c r="FB285" s="103"/>
      <c r="FC285" s="103"/>
      <c r="FD285" s="103"/>
      <c r="FE285" s="103"/>
      <c r="FF285" s="103"/>
      <c r="FG285" s="103"/>
      <c r="FH285" s="103"/>
      <c r="FI285" s="103"/>
      <c r="FJ285" s="103"/>
      <c r="FK285" s="103"/>
      <c r="FL285" s="103"/>
      <c r="FM285" s="103"/>
      <c r="FN285" s="103"/>
      <c r="FO285" s="103"/>
      <c r="FP285" s="103"/>
      <c r="FQ285" s="103"/>
      <c r="FR285" s="103"/>
      <c r="FS285" s="103"/>
      <c r="FT285" s="103"/>
      <c r="FU285" s="103"/>
      <c r="FV285" s="103"/>
      <c r="FW285" s="103"/>
      <c r="FX285" s="103"/>
      <c r="FY285" s="103"/>
      <c r="FZ285" s="103"/>
      <c r="GA285" s="103"/>
      <c r="GB285" s="103"/>
      <c r="GC285" s="103"/>
      <c r="GD285" s="103"/>
      <c r="GE285" s="103"/>
      <c r="GF285" s="103"/>
      <c r="GG285" s="103"/>
      <c r="GH285" s="103"/>
      <c r="GI285" s="103"/>
      <c r="GJ285" s="103"/>
      <c r="GK285" s="103"/>
      <c r="GL285" s="103"/>
      <c r="GM285" s="103"/>
      <c r="GN285" s="103"/>
      <c r="GO285" s="103"/>
      <c r="GP285" s="103"/>
      <c r="GQ285" s="103"/>
      <c r="GR285" s="103"/>
      <c r="GS285" s="103"/>
      <c r="GT285" s="103"/>
      <c r="GU285" s="103"/>
      <c r="GV285" s="103"/>
      <c r="GW285" s="103"/>
      <c r="GX285" s="103"/>
      <c r="GY285" s="103"/>
      <c r="GZ285" s="103"/>
      <c r="HA285" s="103"/>
      <c r="HB285" s="103"/>
      <c r="HC285" s="103"/>
      <c r="HD285" s="103"/>
      <c r="HE285" s="103"/>
      <c r="HF285" s="103"/>
      <c r="HG285" s="103"/>
      <c r="HH285" s="103"/>
      <c r="HI285" s="103"/>
      <c r="HJ285" s="103"/>
      <c r="HK285" s="103"/>
      <c r="HL285" s="103"/>
      <c r="HM285" s="103"/>
      <c r="HN285" s="103"/>
      <c r="HO285" s="103"/>
      <c r="HP285" s="103"/>
      <c r="HQ285" s="103"/>
      <c r="HR285" s="103"/>
      <c r="HS285" s="103"/>
      <c r="HT285" s="103"/>
      <c r="HU285" s="103"/>
      <c r="HV285" s="103"/>
      <c r="HW285" s="103"/>
      <c r="HX285" s="103"/>
      <c r="HY285" s="103"/>
      <c r="HZ285" s="103"/>
      <c r="IA285" s="103"/>
      <c r="IB285" s="103"/>
      <c r="IC285" s="103"/>
      <c r="ID285" s="103"/>
      <c r="IE285" s="103"/>
      <c r="IF285" s="103"/>
      <c r="IG285" s="103"/>
      <c r="IH285" s="103"/>
      <c r="II285" s="103"/>
      <c r="IJ285" s="103"/>
      <c r="IK285" s="103"/>
      <c r="IL285" s="103"/>
      <c r="IM285" s="103"/>
      <c r="IN285" s="103"/>
      <c r="IO285" s="103"/>
      <c r="IP285" s="103"/>
      <c r="IQ285" s="103"/>
      <c r="IR285" s="103"/>
      <c r="IS285" s="103"/>
      <c r="IT285" s="103"/>
      <c r="IU285" s="103"/>
      <c r="IV285" s="103"/>
      <c r="IW285" s="103"/>
      <c r="IX285" s="103"/>
      <c r="IY285" s="103"/>
      <c r="IZ285" s="103"/>
    </row>
    <row r="286" spans="1:260" s="108" customFormat="1" ht="15" hidden="1" x14ac:dyDescent="0.25">
      <c r="A286" s="8"/>
      <c r="B286" s="8"/>
      <c r="C286" s="4"/>
      <c r="D286" s="9"/>
      <c r="E286" s="9"/>
      <c r="F286" s="9"/>
      <c r="G286" s="9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103"/>
      <c r="U286" s="4"/>
      <c r="V286" s="4"/>
      <c r="W286" s="4"/>
      <c r="X286" s="4"/>
      <c r="Y286" s="4"/>
      <c r="Z286" s="4"/>
      <c r="AA286" s="4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3"/>
      <c r="CF286" s="103"/>
      <c r="CG286" s="103"/>
      <c r="CH286" s="103"/>
      <c r="CI286" s="103"/>
      <c r="CJ286" s="103"/>
      <c r="CK286" s="103"/>
      <c r="CL286" s="103"/>
      <c r="CM286" s="103"/>
      <c r="CN286" s="103"/>
      <c r="CO286" s="103"/>
      <c r="CP286" s="103"/>
      <c r="CQ286" s="103"/>
      <c r="CR286" s="103"/>
      <c r="CS286" s="103"/>
      <c r="CT286" s="103"/>
      <c r="CU286" s="103"/>
      <c r="CV286" s="103"/>
      <c r="CW286" s="103"/>
      <c r="CX286" s="103"/>
      <c r="CY286" s="103"/>
      <c r="CZ286" s="103"/>
      <c r="DA286" s="103"/>
      <c r="DB286" s="103"/>
      <c r="DC286" s="103"/>
      <c r="DD286" s="103"/>
      <c r="DE286" s="103"/>
      <c r="DF286" s="103"/>
      <c r="DG286" s="103"/>
      <c r="DH286" s="103"/>
      <c r="DI286" s="103"/>
      <c r="DJ286" s="103"/>
      <c r="DK286" s="103"/>
      <c r="DL286" s="103"/>
      <c r="DM286" s="103"/>
      <c r="DN286" s="103"/>
      <c r="DO286" s="103"/>
      <c r="DP286" s="103"/>
      <c r="DQ286" s="103"/>
      <c r="DR286" s="103"/>
      <c r="DS286" s="103"/>
      <c r="DT286" s="103"/>
      <c r="DU286" s="103"/>
      <c r="DV286" s="103"/>
      <c r="DW286" s="103"/>
      <c r="DX286" s="103"/>
      <c r="DY286" s="103"/>
      <c r="DZ286" s="103"/>
      <c r="EA286" s="103"/>
      <c r="EB286" s="103"/>
      <c r="EC286" s="103"/>
      <c r="ED286" s="103"/>
      <c r="EE286" s="103"/>
      <c r="EF286" s="103"/>
      <c r="EG286" s="103"/>
      <c r="EH286" s="103"/>
      <c r="EI286" s="103"/>
      <c r="EJ286" s="103"/>
      <c r="EK286" s="103"/>
      <c r="EL286" s="103"/>
      <c r="EM286" s="103"/>
      <c r="EN286" s="103"/>
      <c r="EO286" s="103"/>
      <c r="EP286" s="103"/>
      <c r="EQ286" s="103"/>
      <c r="ER286" s="103"/>
      <c r="ES286" s="103"/>
      <c r="ET286" s="103"/>
      <c r="EU286" s="103"/>
      <c r="EV286" s="103"/>
      <c r="EW286" s="103"/>
      <c r="EX286" s="103"/>
      <c r="EY286" s="103"/>
      <c r="EZ286" s="103"/>
      <c r="FA286" s="103"/>
      <c r="FB286" s="103"/>
      <c r="FC286" s="103"/>
      <c r="FD286" s="103"/>
      <c r="FE286" s="103"/>
      <c r="FF286" s="103"/>
      <c r="FG286" s="103"/>
      <c r="FH286" s="103"/>
      <c r="FI286" s="103"/>
      <c r="FJ286" s="103"/>
      <c r="FK286" s="103"/>
      <c r="FL286" s="103"/>
      <c r="FM286" s="103"/>
      <c r="FN286" s="103"/>
      <c r="FO286" s="103"/>
      <c r="FP286" s="103"/>
      <c r="FQ286" s="103"/>
      <c r="FR286" s="103"/>
      <c r="FS286" s="103"/>
      <c r="FT286" s="103"/>
      <c r="FU286" s="103"/>
      <c r="FV286" s="103"/>
      <c r="FW286" s="103"/>
      <c r="FX286" s="103"/>
      <c r="FY286" s="103"/>
      <c r="FZ286" s="103"/>
      <c r="GA286" s="103"/>
      <c r="GB286" s="103"/>
      <c r="GC286" s="103"/>
      <c r="GD286" s="103"/>
      <c r="GE286" s="103"/>
      <c r="GF286" s="103"/>
      <c r="GG286" s="103"/>
      <c r="GH286" s="103"/>
      <c r="GI286" s="103"/>
      <c r="GJ286" s="103"/>
      <c r="GK286" s="103"/>
      <c r="GL286" s="103"/>
      <c r="GM286" s="103"/>
      <c r="GN286" s="103"/>
      <c r="GO286" s="103"/>
      <c r="GP286" s="103"/>
      <c r="GQ286" s="103"/>
      <c r="GR286" s="103"/>
      <c r="GS286" s="103"/>
      <c r="GT286" s="103"/>
      <c r="GU286" s="103"/>
      <c r="GV286" s="103"/>
      <c r="GW286" s="103"/>
      <c r="GX286" s="103"/>
      <c r="GY286" s="103"/>
      <c r="GZ286" s="103"/>
      <c r="HA286" s="103"/>
      <c r="HB286" s="103"/>
      <c r="HC286" s="103"/>
      <c r="HD286" s="103"/>
      <c r="HE286" s="103"/>
      <c r="HF286" s="103"/>
      <c r="HG286" s="103"/>
      <c r="HH286" s="103"/>
      <c r="HI286" s="103"/>
      <c r="HJ286" s="103"/>
      <c r="HK286" s="103"/>
      <c r="HL286" s="103"/>
      <c r="HM286" s="103"/>
      <c r="HN286" s="103"/>
      <c r="HO286" s="103"/>
      <c r="HP286" s="103"/>
      <c r="HQ286" s="103"/>
      <c r="HR286" s="103"/>
      <c r="HS286" s="103"/>
      <c r="HT286" s="103"/>
      <c r="HU286" s="103"/>
      <c r="HV286" s="103"/>
      <c r="HW286" s="103"/>
      <c r="HX286" s="103"/>
      <c r="HY286" s="103"/>
      <c r="HZ286" s="103"/>
      <c r="IA286" s="103"/>
      <c r="IB286" s="103"/>
      <c r="IC286" s="103"/>
      <c r="ID286" s="103"/>
      <c r="IE286" s="103"/>
      <c r="IF286" s="103"/>
      <c r="IG286" s="103"/>
      <c r="IH286" s="103"/>
      <c r="II286" s="103"/>
      <c r="IJ286" s="103"/>
      <c r="IK286" s="103"/>
      <c r="IL286" s="103"/>
      <c r="IM286" s="103"/>
      <c r="IN286" s="103"/>
      <c r="IO286" s="103"/>
      <c r="IP286" s="103"/>
      <c r="IQ286" s="103"/>
      <c r="IR286" s="103"/>
      <c r="IS286" s="103"/>
      <c r="IT286" s="103"/>
      <c r="IU286" s="103"/>
      <c r="IV286" s="103"/>
      <c r="IW286" s="103"/>
      <c r="IX286" s="103"/>
      <c r="IY286" s="103"/>
      <c r="IZ286" s="103"/>
    </row>
    <row r="287" spans="1:260" ht="15" hidden="1" customHeight="1" x14ac:dyDescent="0.25"/>
    <row r="288" spans="1:260" s="108" customFormat="1" ht="15" hidden="1" x14ac:dyDescent="0.25">
      <c r="A288" s="8"/>
      <c r="B288" s="8"/>
      <c r="C288" s="4"/>
      <c r="D288" s="9"/>
      <c r="E288" s="9"/>
      <c r="F288" s="9"/>
      <c r="G288" s="9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103"/>
      <c r="U288" s="4"/>
      <c r="V288" s="4"/>
      <c r="W288" s="4"/>
      <c r="X288" s="4"/>
      <c r="Y288" s="4"/>
      <c r="Z288" s="4"/>
      <c r="AA288" s="4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3"/>
      <c r="CF288" s="103"/>
      <c r="CG288" s="103"/>
      <c r="CH288" s="103"/>
      <c r="CI288" s="103"/>
      <c r="CJ288" s="103"/>
      <c r="CK288" s="103"/>
      <c r="CL288" s="103"/>
      <c r="CM288" s="103"/>
      <c r="CN288" s="103"/>
      <c r="CO288" s="103"/>
      <c r="CP288" s="103"/>
      <c r="CQ288" s="103"/>
      <c r="CR288" s="103"/>
      <c r="CS288" s="103"/>
      <c r="CT288" s="103"/>
      <c r="CU288" s="103"/>
      <c r="CV288" s="103"/>
      <c r="CW288" s="103"/>
      <c r="CX288" s="103"/>
      <c r="CY288" s="103"/>
      <c r="CZ288" s="103"/>
      <c r="DA288" s="103"/>
      <c r="DB288" s="103"/>
      <c r="DC288" s="103"/>
      <c r="DD288" s="103"/>
      <c r="DE288" s="103"/>
      <c r="DF288" s="103"/>
      <c r="DG288" s="103"/>
      <c r="DH288" s="103"/>
      <c r="DI288" s="103"/>
      <c r="DJ288" s="103"/>
      <c r="DK288" s="103"/>
      <c r="DL288" s="103"/>
      <c r="DM288" s="103"/>
      <c r="DN288" s="103"/>
      <c r="DO288" s="103"/>
      <c r="DP288" s="103"/>
      <c r="DQ288" s="103"/>
      <c r="DR288" s="103"/>
      <c r="DS288" s="103"/>
      <c r="DT288" s="103"/>
      <c r="DU288" s="103"/>
      <c r="DV288" s="103"/>
      <c r="DW288" s="103"/>
      <c r="DX288" s="103"/>
      <c r="DY288" s="103"/>
      <c r="DZ288" s="103"/>
      <c r="EA288" s="103"/>
      <c r="EB288" s="103"/>
      <c r="EC288" s="103"/>
      <c r="ED288" s="103"/>
      <c r="EE288" s="103"/>
      <c r="EF288" s="103"/>
      <c r="EG288" s="103"/>
      <c r="EH288" s="103"/>
      <c r="EI288" s="103"/>
      <c r="EJ288" s="103"/>
      <c r="EK288" s="103"/>
      <c r="EL288" s="103"/>
      <c r="EM288" s="103"/>
      <c r="EN288" s="103"/>
      <c r="EO288" s="103"/>
      <c r="EP288" s="103"/>
      <c r="EQ288" s="103"/>
      <c r="ER288" s="103"/>
      <c r="ES288" s="103"/>
      <c r="ET288" s="103"/>
      <c r="EU288" s="103"/>
      <c r="EV288" s="103"/>
      <c r="EW288" s="103"/>
      <c r="EX288" s="103"/>
      <c r="EY288" s="103"/>
      <c r="EZ288" s="103"/>
      <c r="FA288" s="103"/>
      <c r="FB288" s="103"/>
      <c r="FC288" s="103"/>
      <c r="FD288" s="103"/>
      <c r="FE288" s="103"/>
      <c r="FF288" s="103"/>
      <c r="FG288" s="103"/>
      <c r="FH288" s="103"/>
      <c r="FI288" s="103"/>
      <c r="FJ288" s="103"/>
      <c r="FK288" s="103"/>
      <c r="FL288" s="103"/>
      <c r="FM288" s="103"/>
      <c r="FN288" s="103"/>
      <c r="FO288" s="103"/>
      <c r="FP288" s="103"/>
      <c r="FQ288" s="103"/>
      <c r="FR288" s="103"/>
      <c r="FS288" s="103"/>
      <c r="FT288" s="103"/>
      <c r="FU288" s="103"/>
      <c r="FV288" s="103"/>
      <c r="FW288" s="103"/>
      <c r="FX288" s="103"/>
      <c r="FY288" s="103"/>
      <c r="FZ288" s="103"/>
      <c r="GA288" s="103"/>
      <c r="GB288" s="103"/>
      <c r="GC288" s="103"/>
      <c r="GD288" s="103"/>
      <c r="GE288" s="103"/>
      <c r="GF288" s="103"/>
      <c r="GG288" s="103"/>
      <c r="GH288" s="103"/>
      <c r="GI288" s="103"/>
      <c r="GJ288" s="103"/>
      <c r="GK288" s="103"/>
      <c r="GL288" s="103"/>
      <c r="GM288" s="103"/>
      <c r="GN288" s="103"/>
      <c r="GO288" s="103"/>
      <c r="GP288" s="103"/>
      <c r="GQ288" s="103"/>
      <c r="GR288" s="103"/>
      <c r="GS288" s="103"/>
      <c r="GT288" s="103"/>
      <c r="GU288" s="103"/>
      <c r="GV288" s="103"/>
      <c r="GW288" s="103"/>
      <c r="GX288" s="103"/>
      <c r="GY288" s="103"/>
      <c r="GZ288" s="103"/>
      <c r="HA288" s="103"/>
      <c r="HB288" s="103"/>
      <c r="HC288" s="103"/>
      <c r="HD288" s="103"/>
      <c r="HE288" s="103"/>
      <c r="HF288" s="103"/>
      <c r="HG288" s="103"/>
      <c r="HH288" s="103"/>
      <c r="HI288" s="103"/>
      <c r="HJ288" s="103"/>
      <c r="HK288" s="103"/>
      <c r="HL288" s="103"/>
      <c r="HM288" s="103"/>
      <c r="HN288" s="103"/>
      <c r="HO288" s="103"/>
      <c r="HP288" s="103"/>
      <c r="HQ288" s="103"/>
      <c r="HR288" s="103"/>
      <c r="HS288" s="103"/>
      <c r="HT288" s="103"/>
      <c r="HU288" s="103"/>
      <c r="HV288" s="103"/>
      <c r="HW288" s="103"/>
      <c r="HX288" s="103"/>
      <c r="HY288" s="103"/>
      <c r="HZ288" s="103"/>
      <c r="IA288" s="103"/>
      <c r="IB288" s="103"/>
      <c r="IC288" s="103"/>
      <c r="ID288" s="103"/>
      <c r="IE288" s="103"/>
      <c r="IF288" s="103"/>
      <c r="IG288" s="103"/>
      <c r="IH288" s="103"/>
      <c r="II288" s="103"/>
      <c r="IJ288" s="103"/>
      <c r="IK288" s="103"/>
      <c r="IL288" s="103"/>
      <c r="IM288" s="103"/>
      <c r="IN288" s="103"/>
      <c r="IO288" s="103"/>
      <c r="IP288" s="103"/>
      <c r="IQ288" s="103"/>
      <c r="IR288" s="103"/>
      <c r="IS288" s="103"/>
      <c r="IT288" s="103"/>
      <c r="IU288" s="103"/>
      <c r="IV288" s="103"/>
      <c r="IW288" s="103"/>
      <c r="IX288" s="103"/>
      <c r="IY288" s="103"/>
      <c r="IZ288" s="103"/>
    </row>
    <row r="289" spans="1:260" s="108" customFormat="1" ht="15" hidden="1" x14ac:dyDescent="0.25">
      <c r="A289" s="8"/>
      <c r="B289" s="8"/>
      <c r="C289" s="4"/>
      <c r="D289" s="9"/>
      <c r="E289" s="9"/>
      <c r="F289" s="9"/>
      <c r="G289" s="9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103"/>
      <c r="U289" s="4"/>
      <c r="V289" s="4"/>
      <c r="W289" s="4"/>
      <c r="X289" s="4"/>
      <c r="Y289" s="4"/>
      <c r="Z289" s="4"/>
      <c r="AA289" s="4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3"/>
      <c r="CF289" s="103"/>
      <c r="CG289" s="103"/>
      <c r="CH289" s="103"/>
      <c r="CI289" s="103"/>
      <c r="CJ289" s="103"/>
      <c r="CK289" s="103"/>
      <c r="CL289" s="103"/>
      <c r="CM289" s="103"/>
      <c r="CN289" s="103"/>
      <c r="CO289" s="103"/>
      <c r="CP289" s="103"/>
      <c r="CQ289" s="103"/>
      <c r="CR289" s="103"/>
      <c r="CS289" s="103"/>
      <c r="CT289" s="103"/>
      <c r="CU289" s="103"/>
      <c r="CV289" s="103"/>
      <c r="CW289" s="103"/>
      <c r="CX289" s="103"/>
      <c r="CY289" s="103"/>
      <c r="CZ289" s="103"/>
      <c r="DA289" s="103"/>
      <c r="DB289" s="103"/>
      <c r="DC289" s="103"/>
      <c r="DD289" s="103"/>
      <c r="DE289" s="103"/>
      <c r="DF289" s="103"/>
      <c r="DG289" s="103"/>
      <c r="DH289" s="103"/>
      <c r="DI289" s="103"/>
      <c r="DJ289" s="103"/>
      <c r="DK289" s="103"/>
      <c r="DL289" s="103"/>
      <c r="DM289" s="103"/>
      <c r="DN289" s="103"/>
      <c r="DO289" s="103"/>
      <c r="DP289" s="103"/>
      <c r="DQ289" s="103"/>
      <c r="DR289" s="103"/>
      <c r="DS289" s="103"/>
      <c r="DT289" s="103"/>
      <c r="DU289" s="103"/>
      <c r="DV289" s="103"/>
      <c r="DW289" s="103"/>
      <c r="DX289" s="103"/>
      <c r="DY289" s="103"/>
      <c r="DZ289" s="103"/>
      <c r="EA289" s="103"/>
      <c r="EB289" s="103"/>
      <c r="EC289" s="103"/>
      <c r="ED289" s="103"/>
      <c r="EE289" s="103"/>
      <c r="EF289" s="103"/>
      <c r="EG289" s="103"/>
      <c r="EH289" s="103"/>
      <c r="EI289" s="103"/>
      <c r="EJ289" s="103"/>
      <c r="EK289" s="103"/>
      <c r="EL289" s="103"/>
      <c r="EM289" s="103"/>
      <c r="EN289" s="103"/>
      <c r="EO289" s="103"/>
      <c r="EP289" s="103"/>
      <c r="EQ289" s="103"/>
      <c r="ER289" s="103"/>
      <c r="ES289" s="103"/>
      <c r="ET289" s="103"/>
      <c r="EU289" s="103"/>
      <c r="EV289" s="103"/>
      <c r="EW289" s="103"/>
      <c r="EX289" s="103"/>
      <c r="EY289" s="103"/>
      <c r="EZ289" s="103"/>
      <c r="FA289" s="103"/>
      <c r="FB289" s="103"/>
      <c r="FC289" s="103"/>
      <c r="FD289" s="103"/>
      <c r="FE289" s="103"/>
      <c r="FF289" s="103"/>
      <c r="FG289" s="103"/>
      <c r="FH289" s="103"/>
      <c r="FI289" s="103"/>
      <c r="FJ289" s="103"/>
      <c r="FK289" s="103"/>
      <c r="FL289" s="103"/>
      <c r="FM289" s="103"/>
      <c r="FN289" s="103"/>
      <c r="FO289" s="103"/>
      <c r="FP289" s="103"/>
      <c r="FQ289" s="103"/>
      <c r="FR289" s="103"/>
      <c r="FS289" s="103"/>
      <c r="FT289" s="103"/>
      <c r="FU289" s="103"/>
      <c r="FV289" s="103"/>
      <c r="FW289" s="103"/>
      <c r="FX289" s="103"/>
      <c r="FY289" s="103"/>
      <c r="FZ289" s="103"/>
      <c r="GA289" s="103"/>
      <c r="GB289" s="103"/>
      <c r="GC289" s="103"/>
      <c r="GD289" s="103"/>
      <c r="GE289" s="103"/>
      <c r="GF289" s="103"/>
      <c r="GG289" s="103"/>
      <c r="GH289" s="103"/>
      <c r="GI289" s="103"/>
      <c r="GJ289" s="103"/>
      <c r="GK289" s="103"/>
      <c r="GL289" s="103"/>
      <c r="GM289" s="103"/>
      <c r="GN289" s="103"/>
      <c r="GO289" s="103"/>
      <c r="GP289" s="103"/>
      <c r="GQ289" s="103"/>
      <c r="GR289" s="103"/>
      <c r="GS289" s="103"/>
      <c r="GT289" s="103"/>
      <c r="GU289" s="103"/>
      <c r="GV289" s="103"/>
      <c r="GW289" s="103"/>
      <c r="GX289" s="103"/>
      <c r="GY289" s="103"/>
      <c r="GZ289" s="103"/>
      <c r="HA289" s="103"/>
      <c r="HB289" s="103"/>
      <c r="HC289" s="103"/>
      <c r="HD289" s="103"/>
      <c r="HE289" s="103"/>
      <c r="HF289" s="103"/>
      <c r="HG289" s="103"/>
      <c r="HH289" s="103"/>
      <c r="HI289" s="103"/>
      <c r="HJ289" s="103"/>
      <c r="HK289" s="103"/>
      <c r="HL289" s="103"/>
      <c r="HM289" s="103"/>
      <c r="HN289" s="103"/>
      <c r="HO289" s="103"/>
      <c r="HP289" s="103"/>
      <c r="HQ289" s="103"/>
      <c r="HR289" s="103"/>
      <c r="HS289" s="103"/>
      <c r="HT289" s="103"/>
      <c r="HU289" s="103"/>
      <c r="HV289" s="103"/>
      <c r="HW289" s="103"/>
      <c r="HX289" s="103"/>
      <c r="HY289" s="103"/>
      <c r="HZ289" s="103"/>
      <c r="IA289" s="103"/>
      <c r="IB289" s="103"/>
      <c r="IC289" s="103"/>
      <c r="ID289" s="103"/>
      <c r="IE289" s="103"/>
      <c r="IF289" s="103"/>
      <c r="IG289" s="103"/>
      <c r="IH289" s="103"/>
      <c r="II289" s="103"/>
      <c r="IJ289" s="103"/>
      <c r="IK289" s="103"/>
      <c r="IL289" s="103"/>
      <c r="IM289" s="103"/>
      <c r="IN289" s="103"/>
      <c r="IO289" s="103"/>
      <c r="IP289" s="103"/>
      <c r="IQ289" s="103"/>
      <c r="IR289" s="103"/>
      <c r="IS289" s="103"/>
      <c r="IT289" s="103"/>
      <c r="IU289" s="103"/>
      <c r="IV289" s="103"/>
      <c r="IW289" s="103"/>
      <c r="IX289" s="103"/>
      <c r="IY289" s="103"/>
      <c r="IZ289" s="103"/>
    </row>
    <row r="290" spans="1:260" s="108" customFormat="1" ht="15" hidden="1" x14ac:dyDescent="0.25">
      <c r="A290" s="8"/>
      <c r="B290" s="8"/>
      <c r="C290" s="4"/>
      <c r="D290" s="9"/>
      <c r="E290" s="9"/>
      <c r="F290" s="9"/>
      <c r="G290" s="9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103"/>
      <c r="U290" s="4"/>
      <c r="V290" s="4"/>
      <c r="W290" s="4"/>
      <c r="X290" s="4"/>
      <c r="Y290" s="4"/>
      <c r="Z290" s="4"/>
      <c r="AA290" s="4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3"/>
      <c r="CF290" s="103"/>
      <c r="CG290" s="103"/>
      <c r="CH290" s="103"/>
      <c r="CI290" s="103"/>
      <c r="CJ290" s="103"/>
      <c r="CK290" s="103"/>
      <c r="CL290" s="103"/>
      <c r="CM290" s="103"/>
      <c r="CN290" s="103"/>
      <c r="CO290" s="103"/>
      <c r="CP290" s="103"/>
      <c r="CQ290" s="103"/>
      <c r="CR290" s="103"/>
      <c r="CS290" s="103"/>
      <c r="CT290" s="103"/>
      <c r="CU290" s="103"/>
      <c r="CV290" s="103"/>
      <c r="CW290" s="103"/>
      <c r="CX290" s="103"/>
      <c r="CY290" s="103"/>
      <c r="CZ290" s="103"/>
      <c r="DA290" s="103"/>
      <c r="DB290" s="103"/>
      <c r="DC290" s="103"/>
      <c r="DD290" s="103"/>
      <c r="DE290" s="103"/>
      <c r="DF290" s="103"/>
      <c r="DG290" s="103"/>
      <c r="DH290" s="103"/>
      <c r="DI290" s="103"/>
      <c r="DJ290" s="103"/>
      <c r="DK290" s="103"/>
      <c r="DL290" s="103"/>
      <c r="DM290" s="103"/>
      <c r="DN290" s="103"/>
      <c r="DO290" s="103"/>
      <c r="DP290" s="103"/>
      <c r="DQ290" s="103"/>
      <c r="DR290" s="103"/>
      <c r="DS290" s="103"/>
      <c r="DT290" s="103"/>
      <c r="DU290" s="103"/>
      <c r="DV290" s="103"/>
      <c r="DW290" s="103"/>
      <c r="DX290" s="103"/>
      <c r="DY290" s="103"/>
      <c r="DZ290" s="103"/>
      <c r="EA290" s="103"/>
      <c r="EB290" s="103"/>
      <c r="EC290" s="103"/>
      <c r="ED290" s="103"/>
      <c r="EE290" s="103"/>
      <c r="EF290" s="103"/>
      <c r="EG290" s="103"/>
      <c r="EH290" s="103"/>
      <c r="EI290" s="103"/>
      <c r="EJ290" s="103"/>
      <c r="EK290" s="103"/>
      <c r="EL290" s="103"/>
      <c r="EM290" s="103"/>
      <c r="EN290" s="103"/>
      <c r="EO290" s="103"/>
      <c r="EP290" s="103"/>
      <c r="EQ290" s="103"/>
      <c r="ER290" s="103"/>
      <c r="ES290" s="103"/>
      <c r="ET290" s="103"/>
      <c r="EU290" s="103"/>
      <c r="EV290" s="103"/>
      <c r="EW290" s="103"/>
      <c r="EX290" s="103"/>
      <c r="EY290" s="103"/>
      <c r="EZ290" s="103"/>
      <c r="FA290" s="103"/>
      <c r="FB290" s="103"/>
      <c r="FC290" s="103"/>
      <c r="FD290" s="103"/>
      <c r="FE290" s="103"/>
      <c r="FF290" s="103"/>
      <c r="FG290" s="103"/>
      <c r="FH290" s="103"/>
      <c r="FI290" s="103"/>
      <c r="FJ290" s="103"/>
      <c r="FK290" s="103"/>
      <c r="FL290" s="103"/>
      <c r="FM290" s="103"/>
      <c r="FN290" s="103"/>
      <c r="FO290" s="103"/>
      <c r="FP290" s="103"/>
      <c r="FQ290" s="103"/>
      <c r="FR290" s="103"/>
      <c r="FS290" s="103"/>
      <c r="FT290" s="103"/>
      <c r="FU290" s="103"/>
      <c r="FV290" s="103"/>
      <c r="FW290" s="103"/>
      <c r="FX290" s="103"/>
      <c r="FY290" s="103"/>
      <c r="FZ290" s="103"/>
      <c r="GA290" s="103"/>
      <c r="GB290" s="103"/>
      <c r="GC290" s="103"/>
      <c r="GD290" s="103"/>
      <c r="GE290" s="103"/>
      <c r="GF290" s="103"/>
      <c r="GG290" s="103"/>
      <c r="GH290" s="103"/>
      <c r="GI290" s="103"/>
      <c r="GJ290" s="103"/>
      <c r="GK290" s="103"/>
      <c r="GL290" s="103"/>
      <c r="GM290" s="103"/>
      <c r="GN290" s="103"/>
      <c r="GO290" s="103"/>
      <c r="GP290" s="103"/>
      <c r="GQ290" s="103"/>
      <c r="GR290" s="103"/>
      <c r="GS290" s="103"/>
      <c r="GT290" s="103"/>
      <c r="GU290" s="103"/>
      <c r="GV290" s="103"/>
      <c r="GW290" s="103"/>
      <c r="GX290" s="103"/>
      <c r="GY290" s="103"/>
      <c r="GZ290" s="103"/>
      <c r="HA290" s="103"/>
      <c r="HB290" s="103"/>
      <c r="HC290" s="103"/>
      <c r="HD290" s="103"/>
      <c r="HE290" s="103"/>
      <c r="HF290" s="103"/>
      <c r="HG290" s="103"/>
      <c r="HH290" s="103"/>
      <c r="HI290" s="103"/>
      <c r="HJ290" s="103"/>
      <c r="HK290" s="103"/>
      <c r="HL290" s="103"/>
      <c r="HM290" s="103"/>
      <c r="HN290" s="103"/>
      <c r="HO290" s="103"/>
      <c r="HP290" s="103"/>
      <c r="HQ290" s="103"/>
      <c r="HR290" s="103"/>
      <c r="HS290" s="103"/>
      <c r="HT290" s="103"/>
      <c r="HU290" s="103"/>
      <c r="HV290" s="103"/>
      <c r="HW290" s="103"/>
      <c r="HX290" s="103"/>
      <c r="HY290" s="103"/>
      <c r="HZ290" s="103"/>
      <c r="IA290" s="103"/>
      <c r="IB290" s="103"/>
      <c r="IC290" s="103"/>
      <c r="ID290" s="103"/>
      <c r="IE290" s="103"/>
      <c r="IF290" s="103"/>
      <c r="IG290" s="103"/>
      <c r="IH290" s="103"/>
      <c r="II290" s="103"/>
      <c r="IJ290" s="103"/>
      <c r="IK290" s="103"/>
      <c r="IL290" s="103"/>
      <c r="IM290" s="103"/>
      <c r="IN290" s="103"/>
      <c r="IO290" s="103"/>
      <c r="IP290" s="103"/>
      <c r="IQ290" s="103"/>
      <c r="IR290" s="103"/>
      <c r="IS290" s="103"/>
      <c r="IT290" s="103"/>
      <c r="IU290" s="103"/>
      <c r="IV290" s="103"/>
      <c r="IW290" s="103"/>
      <c r="IX290" s="103"/>
      <c r="IY290" s="103"/>
      <c r="IZ290" s="103"/>
    </row>
    <row r="291" spans="1:260" s="108" customFormat="1" ht="15" hidden="1" x14ac:dyDescent="0.25">
      <c r="A291" s="8"/>
      <c r="B291" s="8"/>
      <c r="C291" s="4"/>
      <c r="D291" s="9"/>
      <c r="E291" s="9"/>
      <c r="F291" s="9"/>
      <c r="G291" s="9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103"/>
      <c r="U291" s="4"/>
      <c r="V291" s="4"/>
      <c r="W291" s="4"/>
      <c r="X291" s="4"/>
      <c r="Y291" s="4"/>
      <c r="Z291" s="4"/>
      <c r="AA291" s="4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  <c r="DD291" s="103"/>
      <c r="DE291" s="103"/>
      <c r="DF291" s="103"/>
      <c r="DG291" s="103"/>
      <c r="DH291" s="103"/>
      <c r="DI291" s="103"/>
      <c r="DJ291" s="103"/>
      <c r="DK291" s="103"/>
      <c r="DL291" s="103"/>
      <c r="DM291" s="103"/>
      <c r="DN291" s="103"/>
      <c r="DO291" s="103"/>
      <c r="DP291" s="103"/>
      <c r="DQ291" s="103"/>
      <c r="DR291" s="103"/>
      <c r="DS291" s="103"/>
      <c r="DT291" s="103"/>
      <c r="DU291" s="103"/>
      <c r="DV291" s="103"/>
      <c r="DW291" s="103"/>
      <c r="DX291" s="103"/>
      <c r="DY291" s="103"/>
      <c r="DZ291" s="103"/>
      <c r="EA291" s="103"/>
      <c r="EB291" s="103"/>
      <c r="EC291" s="103"/>
      <c r="ED291" s="103"/>
      <c r="EE291" s="103"/>
      <c r="EF291" s="103"/>
      <c r="EG291" s="103"/>
      <c r="EH291" s="103"/>
      <c r="EI291" s="103"/>
      <c r="EJ291" s="103"/>
      <c r="EK291" s="103"/>
      <c r="EL291" s="103"/>
      <c r="EM291" s="103"/>
      <c r="EN291" s="103"/>
      <c r="EO291" s="103"/>
      <c r="EP291" s="103"/>
      <c r="EQ291" s="103"/>
      <c r="ER291" s="103"/>
      <c r="ES291" s="103"/>
      <c r="ET291" s="103"/>
      <c r="EU291" s="103"/>
      <c r="EV291" s="103"/>
      <c r="EW291" s="103"/>
      <c r="EX291" s="103"/>
      <c r="EY291" s="103"/>
      <c r="EZ291" s="103"/>
      <c r="FA291" s="103"/>
      <c r="FB291" s="103"/>
      <c r="FC291" s="103"/>
      <c r="FD291" s="103"/>
      <c r="FE291" s="103"/>
      <c r="FF291" s="103"/>
      <c r="FG291" s="103"/>
      <c r="FH291" s="103"/>
      <c r="FI291" s="103"/>
      <c r="FJ291" s="103"/>
      <c r="FK291" s="103"/>
      <c r="FL291" s="103"/>
      <c r="FM291" s="103"/>
      <c r="FN291" s="103"/>
      <c r="FO291" s="103"/>
      <c r="FP291" s="103"/>
      <c r="FQ291" s="103"/>
      <c r="FR291" s="103"/>
      <c r="FS291" s="103"/>
      <c r="FT291" s="103"/>
      <c r="FU291" s="103"/>
      <c r="FV291" s="103"/>
      <c r="FW291" s="103"/>
      <c r="FX291" s="103"/>
      <c r="FY291" s="103"/>
      <c r="FZ291" s="103"/>
      <c r="GA291" s="103"/>
      <c r="GB291" s="103"/>
      <c r="GC291" s="103"/>
      <c r="GD291" s="103"/>
      <c r="GE291" s="103"/>
      <c r="GF291" s="103"/>
      <c r="GG291" s="103"/>
      <c r="GH291" s="103"/>
      <c r="GI291" s="103"/>
      <c r="GJ291" s="103"/>
      <c r="GK291" s="103"/>
      <c r="GL291" s="103"/>
      <c r="GM291" s="103"/>
      <c r="GN291" s="103"/>
      <c r="GO291" s="103"/>
      <c r="GP291" s="103"/>
      <c r="GQ291" s="103"/>
      <c r="GR291" s="103"/>
      <c r="GS291" s="103"/>
      <c r="GT291" s="103"/>
      <c r="GU291" s="103"/>
      <c r="GV291" s="103"/>
      <c r="GW291" s="103"/>
      <c r="GX291" s="103"/>
      <c r="GY291" s="103"/>
      <c r="GZ291" s="103"/>
      <c r="HA291" s="103"/>
      <c r="HB291" s="103"/>
      <c r="HC291" s="103"/>
      <c r="HD291" s="103"/>
      <c r="HE291" s="103"/>
      <c r="HF291" s="103"/>
      <c r="HG291" s="103"/>
      <c r="HH291" s="103"/>
      <c r="HI291" s="103"/>
      <c r="HJ291" s="103"/>
      <c r="HK291" s="103"/>
      <c r="HL291" s="103"/>
      <c r="HM291" s="103"/>
      <c r="HN291" s="103"/>
      <c r="HO291" s="103"/>
      <c r="HP291" s="103"/>
      <c r="HQ291" s="103"/>
      <c r="HR291" s="103"/>
      <c r="HS291" s="103"/>
      <c r="HT291" s="103"/>
      <c r="HU291" s="103"/>
      <c r="HV291" s="103"/>
      <c r="HW291" s="103"/>
      <c r="HX291" s="103"/>
      <c r="HY291" s="103"/>
      <c r="HZ291" s="103"/>
      <c r="IA291" s="103"/>
      <c r="IB291" s="103"/>
      <c r="IC291" s="103"/>
      <c r="ID291" s="103"/>
      <c r="IE291" s="103"/>
      <c r="IF291" s="103"/>
      <c r="IG291" s="103"/>
      <c r="IH291" s="103"/>
      <c r="II291" s="103"/>
      <c r="IJ291" s="103"/>
      <c r="IK291" s="103"/>
      <c r="IL291" s="103"/>
      <c r="IM291" s="103"/>
      <c r="IN291" s="103"/>
      <c r="IO291" s="103"/>
      <c r="IP291" s="103"/>
      <c r="IQ291" s="103"/>
      <c r="IR291" s="103"/>
      <c r="IS291" s="103"/>
      <c r="IT291" s="103"/>
      <c r="IU291" s="103"/>
      <c r="IV291" s="103"/>
      <c r="IW291" s="103"/>
      <c r="IX291" s="103"/>
      <c r="IY291" s="103"/>
      <c r="IZ291" s="103"/>
    </row>
    <row r="292" spans="1:260" s="108" customFormat="1" ht="15" hidden="1" x14ac:dyDescent="0.25">
      <c r="A292" s="8"/>
      <c r="B292" s="8"/>
      <c r="C292" s="4"/>
      <c r="D292" s="9"/>
      <c r="E292" s="9"/>
      <c r="F292" s="9"/>
      <c r="G292" s="9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103"/>
      <c r="U292" s="4"/>
      <c r="V292" s="4"/>
      <c r="W292" s="4"/>
      <c r="X292" s="4"/>
      <c r="Y292" s="4"/>
      <c r="Z292" s="4"/>
      <c r="AA292" s="4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3"/>
      <c r="CF292" s="103"/>
      <c r="CG292" s="103"/>
      <c r="CH292" s="103"/>
      <c r="CI292" s="103"/>
      <c r="CJ292" s="103"/>
      <c r="CK292" s="103"/>
      <c r="CL292" s="103"/>
      <c r="CM292" s="103"/>
      <c r="CN292" s="103"/>
      <c r="CO292" s="103"/>
      <c r="CP292" s="103"/>
      <c r="CQ292" s="103"/>
      <c r="CR292" s="103"/>
      <c r="CS292" s="103"/>
      <c r="CT292" s="103"/>
      <c r="CU292" s="103"/>
      <c r="CV292" s="103"/>
      <c r="CW292" s="103"/>
      <c r="CX292" s="103"/>
      <c r="CY292" s="103"/>
      <c r="CZ292" s="103"/>
      <c r="DA292" s="103"/>
      <c r="DB292" s="103"/>
      <c r="DC292" s="103"/>
      <c r="DD292" s="103"/>
      <c r="DE292" s="103"/>
      <c r="DF292" s="103"/>
      <c r="DG292" s="103"/>
      <c r="DH292" s="103"/>
      <c r="DI292" s="103"/>
      <c r="DJ292" s="103"/>
      <c r="DK292" s="103"/>
      <c r="DL292" s="103"/>
      <c r="DM292" s="103"/>
      <c r="DN292" s="103"/>
      <c r="DO292" s="103"/>
      <c r="DP292" s="103"/>
      <c r="DQ292" s="103"/>
      <c r="DR292" s="103"/>
      <c r="DS292" s="103"/>
      <c r="DT292" s="103"/>
      <c r="DU292" s="103"/>
      <c r="DV292" s="103"/>
      <c r="DW292" s="103"/>
      <c r="DX292" s="103"/>
      <c r="DY292" s="103"/>
      <c r="DZ292" s="103"/>
      <c r="EA292" s="103"/>
      <c r="EB292" s="103"/>
      <c r="EC292" s="103"/>
      <c r="ED292" s="103"/>
      <c r="EE292" s="103"/>
      <c r="EF292" s="103"/>
      <c r="EG292" s="103"/>
      <c r="EH292" s="103"/>
      <c r="EI292" s="103"/>
      <c r="EJ292" s="103"/>
      <c r="EK292" s="103"/>
      <c r="EL292" s="103"/>
      <c r="EM292" s="103"/>
      <c r="EN292" s="103"/>
      <c r="EO292" s="103"/>
      <c r="EP292" s="103"/>
      <c r="EQ292" s="103"/>
      <c r="ER292" s="103"/>
      <c r="ES292" s="103"/>
      <c r="ET292" s="103"/>
      <c r="EU292" s="103"/>
      <c r="EV292" s="103"/>
      <c r="EW292" s="103"/>
      <c r="EX292" s="103"/>
      <c r="EY292" s="103"/>
      <c r="EZ292" s="103"/>
      <c r="FA292" s="103"/>
      <c r="FB292" s="103"/>
      <c r="FC292" s="103"/>
      <c r="FD292" s="103"/>
      <c r="FE292" s="103"/>
      <c r="FF292" s="103"/>
      <c r="FG292" s="103"/>
      <c r="FH292" s="103"/>
      <c r="FI292" s="103"/>
      <c r="FJ292" s="103"/>
      <c r="FK292" s="103"/>
      <c r="FL292" s="103"/>
      <c r="FM292" s="103"/>
      <c r="FN292" s="103"/>
      <c r="FO292" s="103"/>
      <c r="FP292" s="103"/>
      <c r="FQ292" s="103"/>
      <c r="FR292" s="103"/>
      <c r="FS292" s="103"/>
      <c r="FT292" s="103"/>
      <c r="FU292" s="103"/>
      <c r="FV292" s="103"/>
      <c r="FW292" s="103"/>
      <c r="FX292" s="103"/>
      <c r="FY292" s="103"/>
      <c r="FZ292" s="103"/>
      <c r="GA292" s="103"/>
      <c r="GB292" s="103"/>
      <c r="GC292" s="103"/>
      <c r="GD292" s="103"/>
      <c r="GE292" s="103"/>
      <c r="GF292" s="103"/>
      <c r="GG292" s="103"/>
      <c r="GH292" s="103"/>
      <c r="GI292" s="103"/>
      <c r="GJ292" s="103"/>
      <c r="GK292" s="103"/>
      <c r="GL292" s="103"/>
      <c r="GM292" s="103"/>
      <c r="GN292" s="103"/>
      <c r="GO292" s="103"/>
      <c r="GP292" s="103"/>
      <c r="GQ292" s="103"/>
      <c r="GR292" s="103"/>
      <c r="GS292" s="103"/>
      <c r="GT292" s="103"/>
      <c r="GU292" s="103"/>
      <c r="GV292" s="103"/>
      <c r="GW292" s="103"/>
      <c r="GX292" s="103"/>
      <c r="GY292" s="103"/>
      <c r="GZ292" s="103"/>
      <c r="HA292" s="103"/>
      <c r="HB292" s="103"/>
      <c r="HC292" s="103"/>
      <c r="HD292" s="103"/>
      <c r="HE292" s="103"/>
      <c r="HF292" s="103"/>
      <c r="HG292" s="103"/>
      <c r="HH292" s="103"/>
      <c r="HI292" s="103"/>
      <c r="HJ292" s="103"/>
      <c r="HK292" s="103"/>
      <c r="HL292" s="103"/>
      <c r="HM292" s="103"/>
      <c r="HN292" s="103"/>
      <c r="HO292" s="103"/>
      <c r="HP292" s="103"/>
      <c r="HQ292" s="103"/>
      <c r="HR292" s="103"/>
      <c r="HS292" s="103"/>
      <c r="HT292" s="103"/>
      <c r="HU292" s="103"/>
      <c r="HV292" s="103"/>
      <c r="HW292" s="103"/>
      <c r="HX292" s="103"/>
      <c r="HY292" s="103"/>
      <c r="HZ292" s="103"/>
      <c r="IA292" s="103"/>
      <c r="IB292" s="103"/>
      <c r="IC292" s="103"/>
      <c r="ID292" s="103"/>
      <c r="IE292" s="103"/>
      <c r="IF292" s="103"/>
      <c r="IG292" s="103"/>
      <c r="IH292" s="103"/>
      <c r="II292" s="103"/>
      <c r="IJ292" s="103"/>
      <c r="IK292" s="103"/>
      <c r="IL292" s="103"/>
      <c r="IM292" s="103"/>
      <c r="IN292" s="103"/>
      <c r="IO292" s="103"/>
      <c r="IP292" s="103"/>
      <c r="IQ292" s="103"/>
      <c r="IR292" s="103"/>
      <c r="IS292" s="103"/>
      <c r="IT292" s="103"/>
      <c r="IU292" s="103"/>
      <c r="IV292" s="103"/>
      <c r="IW292" s="103"/>
      <c r="IX292" s="103"/>
      <c r="IY292" s="103"/>
      <c r="IZ292" s="103"/>
    </row>
    <row r="293" spans="1:260" s="108" customFormat="1" ht="15" hidden="1" x14ac:dyDescent="0.25">
      <c r="A293" s="8"/>
      <c r="B293" s="8"/>
      <c r="C293" s="4"/>
      <c r="D293" s="9"/>
      <c r="E293" s="9"/>
      <c r="F293" s="9"/>
      <c r="G293" s="9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103"/>
      <c r="U293" s="4"/>
      <c r="V293" s="4"/>
      <c r="W293" s="4"/>
      <c r="X293" s="4"/>
      <c r="Y293" s="4"/>
      <c r="Z293" s="4"/>
      <c r="AA293" s="4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3"/>
      <c r="CF293" s="103"/>
      <c r="CG293" s="103"/>
      <c r="CH293" s="103"/>
      <c r="CI293" s="103"/>
      <c r="CJ293" s="103"/>
      <c r="CK293" s="103"/>
      <c r="CL293" s="103"/>
      <c r="CM293" s="103"/>
      <c r="CN293" s="103"/>
      <c r="CO293" s="103"/>
      <c r="CP293" s="103"/>
      <c r="CQ293" s="103"/>
      <c r="CR293" s="103"/>
      <c r="CS293" s="103"/>
      <c r="CT293" s="103"/>
      <c r="CU293" s="103"/>
      <c r="CV293" s="103"/>
      <c r="CW293" s="103"/>
      <c r="CX293" s="103"/>
      <c r="CY293" s="103"/>
      <c r="CZ293" s="103"/>
      <c r="DA293" s="103"/>
      <c r="DB293" s="103"/>
      <c r="DC293" s="103"/>
      <c r="DD293" s="103"/>
      <c r="DE293" s="103"/>
      <c r="DF293" s="103"/>
      <c r="DG293" s="103"/>
      <c r="DH293" s="103"/>
      <c r="DI293" s="103"/>
      <c r="DJ293" s="103"/>
      <c r="DK293" s="103"/>
      <c r="DL293" s="103"/>
      <c r="DM293" s="103"/>
      <c r="DN293" s="103"/>
      <c r="DO293" s="103"/>
      <c r="DP293" s="103"/>
      <c r="DQ293" s="103"/>
      <c r="DR293" s="103"/>
      <c r="DS293" s="103"/>
      <c r="DT293" s="103"/>
      <c r="DU293" s="103"/>
      <c r="DV293" s="103"/>
      <c r="DW293" s="103"/>
      <c r="DX293" s="103"/>
      <c r="DY293" s="103"/>
      <c r="DZ293" s="103"/>
      <c r="EA293" s="103"/>
      <c r="EB293" s="103"/>
      <c r="EC293" s="103"/>
      <c r="ED293" s="103"/>
      <c r="EE293" s="103"/>
      <c r="EF293" s="103"/>
      <c r="EG293" s="103"/>
      <c r="EH293" s="103"/>
      <c r="EI293" s="103"/>
      <c r="EJ293" s="103"/>
      <c r="EK293" s="103"/>
      <c r="EL293" s="103"/>
      <c r="EM293" s="103"/>
      <c r="EN293" s="103"/>
      <c r="EO293" s="103"/>
      <c r="EP293" s="103"/>
      <c r="EQ293" s="103"/>
      <c r="ER293" s="103"/>
      <c r="ES293" s="103"/>
      <c r="ET293" s="103"/>
      <c r="EU293" s="103"/>
      <c r="EV293" s="103"/>
      <c r="EW293" s="103"/>
      <c r="EX293" s="103"/>
      <c r="EY293" s="103"/>
      <c r="EZ293" s="103"/>
      <c r="FA293" s="103"/>
      <c r="FB293" s="103"/>
      <c r="FC293" s="103"/>
      <c r="FD293" s="103"/>
      <c r="FE293" s="103"/>
      <c r="FF293" s="103"/>
      <c r="FG293" s="103"/>
      <c r="FH293" s="103"/>
      <c r="FI293" s="103"/>
      <c r="FJ293" s="103"/>
      <c r="FK293" s="103"/>
      <c r="FL293" s="103"/>
      <c r="FM293" s="103"/>
      <c r="FN293" s="103"/>
      <c r="FO293" s="103"/>
      <c r="FP293" s="103"/>
      <c r="FQ293" s="103"/>
      <c r="FR293" s="103"/>
      <c r="FS293" s="103"/>
      <c r="FT293" s="103"/>
      <c r="FU293" s="103"/>
      <c r="FV293" s="103"/>
      <c r="FW293" s="103"/>
      <c r="FX293" s="103"/>
      <c r="FY293" s="103"/>
      <c r="FZ293" s="103"/>
      <c r="GA293" s="103"/>
      <c r="GB293" s="103"/>
      <c r="GC293" s="103"/>
      <c r="GD293" s="103"/>
      <c r="GE293" s="103"/>
      <c r="GF293" s="103"/>
      <c r="GG293" s="103"/>
      <c r="GH293" s="103"/>
      <c r="GI293" s="103"/>
      <c r="GJ293" s="103"/>
      <c r="GK293" s="103"/>
      <c r="GL293" s="103"/>
      <c r="GM293" s="103"/>
      <c r="GN293" s="103"/>
      <c r="GO293" s="103"/>
      <c r="GP293" s="103"/>
      <c r="GQ293" s="103"/>
      <c r="GR293" s="103"/>
      <c r="GS293" s="103"/>
      <c r="GT293" s="103"/>
      <c r="GU293" s="103"/>
      <c r="GV293" s="103"/>
      <c r="GW293" s="103"/>
      <c r="GX293" s="103"/>
      <c r="GY293" s="103"/>
      <c r="GZ293" s="103"/>
      <c r="HA293" s="103"/>
      <c r="HB293" s="103"/>
      <c r="HC293" s="103"/>
      <c r="HD293" s="103"/>
      <c r="HE293" s="103"/>
      <c r="HF293" s="103"/>
      <c r="HG293" s="103"/>
      <c r="HH293" s="103"/>
      <c r="HI293" s="103"/>
      <c r="HJ293" s="103"/>
      <c r="HK293" s="103"/>
      <c r="HL293" s="103"/>
      <c r="HM293" s="103"/>
      <c r="HN293" s="103"/>
      <c r="HO293" s="103"/>
      <c r="HP293" s="103"/>
      <c r="HQ293" s="103"/>
      <c r="HR293" s="103"/>
      <c r="HS293" s="103"/>
      <c r="HT293" s="103"/>
      <c r="HU293" s="103"/>
      <c r="HV293" s="103"/>
      <c r="HW293" s="103"/>
      <c r="HX293" s="103"/>
      <c r="HY293" s="103"/>
      <c r="HZ293" s="103"/>
      <c r="IA293" s="103"/>
      <c r="IB293" s="103"/>
      <c r="IC293" s="103"/>
      <c r="ID293" s="103"/>
      <c r="IE293" s="103"/>
      <c r="IF293" s="103"/>
      <c r="IG293" s="103"/>
      <c r="IH293" s="103"/>
      <c r="II293" s="103"/>
      <c r="IJ293" s="103"/>
      <c r="IK293" s="103"/>
      <c r="IL293" s="103"/>
      <c r="IM293" s="103"/>
      <c r="IN293" s="103"/>
      <c r="IO293" s="103"/>
      <c r="IP293" s="103"/>
      <c r="IQ293" s="103"/>
      <c r="IR293" s="103"/>
      <c r="IS293" s="103"/>
      <c r="IT293" s="103"/>
      <c r="IU293" s="103"/>
      <c r="IV293" s="103"/>
      <c r="IW293" s="103"/>
      <c r="IX293" s="103"/>
      <c r="IY293" s="103"/>
      <c r="IZ293" s="103"/>
    </row>
    <row r="294" spans="1:260" s="108" customFormat="1" ht="15" hidden="1" x14ac:dyDescent="0.25">
      <c r="A294" s="8"/>
      <c r="B294" s="8"/>
      <c r="C294" s="4"/>
      <c r="D294" s="9"/>
      <c r="E294" s="9"/>
      <c r="F294" s="9"/>
      <c r="G294" s="9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103"/>
      <c r="U294" s="4"/>
      <c r="V294" s="4"/>
      <c r="W294" s="4"/>
      <c r="X294" s="4"/>
      <c r="Y294" s="4"/>
      <c r="Z294" s="4"/>
      <c r="AA294" s="4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3"/>
      <c r="CF294" s="103"/>
      <c r="CG294" s="103"/>
      <c r="CH294" s="103"/>
      <c r="CI294" s="103"/>
      <c r="CJ294" s="103"/>
      <c r="CK294" s="103"/>
      <c r="CL294" s="103"/>
      <c r="CM294" s="103"/>
      <c r="CN294" s="103"/>
      <c r="CO294" s="103"/>
      <c r="CP294" s="103"/>
      <c r="CQ294" s="103"/>
      <c r="CR294" s="103"/>
      <c r="CS294" s="103"/>
      <c r="CT294" s="103"/>
      <c r="CU294" s="103"/>
      <c r="CV294" s="103"/>
      <c r="CW294" s="103"/>
      <c r="CX294" s="103"/>
      <c r="CY294" s="103"/>
      <c r="CZ294" s="103"/>
      <c r="DA294" s="103"/>
      <c r="DB294" s="103"/>
      <c r="DC294" s="103"/>
      <c r="DD294" s="103"/>
      <c r="DE294" s="103"/>
      <c r="DF294" s="103"/>
      <c r="DG294" s="103"/>
      <c r="DH294" s="103"/>
      <c r="DI294" s="103"/>
      <c r="DJ294" s="103"/>
      <c r="DK294" s="103"/>
      <c r="DL294" s="103"/>
      <c r="DM294" s="103"/>
      <c r="DN294" s="103"/>
      <c r="DO294" s="103"/>
      <c r="DP294" s="103"/>
      <c r="DQ294" s="103"/>
      <c r="DR294" s="103"/>
      <c r="DS294" s="103"/>
      <c r="DT294" s="103"/>
      <c r="DU294" s="103"/>
      <c r="DV294" s="103"/>
      <c r="DW294" s="103"/>
      <c r="DX294" s="103"/>
      <c r="DY294" s="103"/>
      <c r="DZ294" s="103"/>
      <c r="EA294" s="103"/>
      <c r="EB294" s="103"/>
      <c r="EC294" s="103"/>
      <c r="ED294" s="103"/>
      <c r="EE294" s="103"/>
      <c r="EF294" s="103"/>
      <c r="EG294" s="103"/>
      <c r="EH294" s="103"/>
      <c r="EI294" s="103"/>
      <c r="EJ294" s="103"/>
      <c r="EK294" s="103"/>
      <c r="EL294" s="103"/>
      <c r="EM294" s="103"/>
      <c r="EN294" s="103"/>
      <c r="EO294" s="103"/>
      <c r="EP294" s="103"/>
      <c r="EQ294" s="103"/>
      <c r="ER294" s="103"/>
      <c r="ES294" s="103"/>
      <c r="ET294" s="103"/>
      <c r="EU294" s="103"/>
      <c r="EV294" s="103"/>
      <c r="EW294" s="103"/>
      <c r="EX294" s="103"/>
      <c r="EY294" s="103"/>
      <c r="EZ294" s="103"/>
      <c r="FA294" s="103"/>
      <c r="FB294" s="103"/>
      <c r="FC294" s="103"/>
      <c r="FD294" s="103"/>
      <c r="FE294" s="103"/>
      <c r="FF294" s="103"/>
      <c r="FG294" s="103"/>
      <c r="FH294" s="103"/>
      <c r="FI294" s="103"/>
      <c r="FJ294" s="103"/>
      <c r="FK294" s="103"/>
      <c r="FL294" s="103"/>
      <c r="FM294" s="103"/>
      <c r="FN294" s="103"/>
      <c r="FO294" s="103"/>
      <c r="FP294" s="103"/>
      <c r="FQ294" s="103"/>
      <c r="FR294" s="103"/>
      <c r="FS294" s="103"/>
      <c r="FT294" s="103"/>
      <c r="FU294" s="103"/>
      <c r="FV294" s="103"/>
      <c r="FW294" s="103"/>
      <c r="FX294" s="103"/>
      <c r="FY294" s="103"/>
      <c r="FZ294" s="103"/>
      <c r="GA294" s="103"/>
      <c r="GB294" s="103"/>
      <c r="GC294" s="103"/>
      <c r="GD294" s="103"/>
      <c r="GE294" s="103"/>
      <c r="GF294" s="103"/>
      <c r="GG294" s="103"/>
      <c r="GH294" s="103"/>
      <c r="GI294" s="103"/>
      <c r="GJ294" s="103"/>
      <c r="GK294" s="103"/>
      <c r="GL294" s="103"/>
      <c r="GM294" s="103"/>
      <c r="GN294" s="103"/>
      <c r="GO294" s="103"/>
      <c r="GP294" s="103"/>
      <c r="GQ294" s="103"/>
      <c r="GR294" s="103"/>
      <c r="GS294" s="103"/>
      <c r="GT294" s="103"/>
      <c r="GU294" s="103"/>
      <c r="GV294" s="103"/>
      <c r="GW294" s="103"/>
      <c r="GX294" s="103"/>
      <c r="GY294" s="103"/>
      <c r="GZ294" s="103"/>
      <c r="HA294" s="103"/>
      <c r="HB294" s="103"/>
      <c r="HC294" s="103"/>
      <c r="HD294" s="103"/>
      <c r="HE294" s="103"/>
      <c r="HF294" s="103"/>
      <c r="HG294" s="103"/>
      <c r="HH294" s="103"/>
      <c r="HI294" s="103"/>
      <c r="HJ294" s="103"/>
      <c r="HK294" s="103"/>
      <c r="HL294" s="103"/>
      <c r="HM294" s="103"/>
      <c r="HN294" s="103"/>
      <c r="HO294" s="103"/>
      <c r="HP294" s="103"/>
      <c r="HQ294" s="103"/>
      <c r="HR294" s="103"/>
      <c r="HS294" s="103"/>
      <c r="HT294" s="103"/>
      <c r="HU294" s="103"/>
      <c r="HV294" s="103"/>
      <c r="HW294" s="103"/>
      <c r="HX294" s="103"/>
      <c r="HY294" s="103"/>
      <c r="HZ294" s="103"/>
      <c r="IA294" s="103"/>
      <c r="IB294" s="103"/>
      <c r="IC294" s="103"/>
      <c r="ID294" s="103"/>
      <c r="IE294" s="103"/>
      <c r="IF294" s="103"/>
      <c r="IG294" s="103"/>
      <c r="IH294" s="103"/>
      <c r="II294" s="103"/>
      <c r="IJ294" s="103"/>
      <c r="IK294" s="103"/>
      <c r="IL294" s="103"/>
      <c r="IM294" s="103"/>
      <c r="IN294" s="103"/>
      <c r="IO294" s="103"/>
      <c r="IP294" s="103"/>
      <c r="IQ294" s="103"/>
      <c r="IR294" s="103"/>
      <c r="IS294" s="103"/>
      <c r="IT294" s="103"/>
      <c r="IU294" s="103"/>
      <c r="IV294" s="103"/>
      <c r="IW294" s="103"/>
      <c r="IX294" s="103"/>
      <c r="IY294" s="103"/>
      <c r="IZ294" s="103"/>
    </row>
    <row r="295" spans="1:260" s="108" customFormat="1" ht="15" hidden="1" x14ac:dyDescent="0.25">
      <c r="A295" s="8"/>
      <c r="B295" s="8"/>
      <c r="C295" s="4"/>
      <c r="D295" s="9"/>
      <c r="E295" s="9"/>
      <c r="F295" s="9"/>
      <c r="G295" s="9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103"/>
      <c r="U295" s="4"/>
      <c r="V295" s="4"/>
      <c r="W295" s="4"/>
      <c r="X295" s="4"/>
      <c r="Y295" s="4"/>
      <c r="Z295" s="4"/>
      <c r="AA295" s="4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3"/>
      <c r="CF295" s="103"/>
      <c r="CG295" s="103"/>
      <c r="CH295" s="103"/>
      <c r="CI295" s="103"/>
      <c r="CJ295" s="103"/>
      <c r="CK295" s="103"/>
      <c r="CL295" s="103"/>
      <c r="CM295" s="103"/>
      <c r="CN295" s="103"/>
      <c r="CO295" s="103"/>
      <c r="CP295" s="103"/>
      <c r="CQ295" s="103"/>
      <c r="CR295" s="103"/>
      <c r="CS295" s="103"/>
      <c r="CT295" s="103"/>
      <c r="CU295" s="103"/>
      <c r="CV295" s="103"/>
      <c r="CW295" s="103"/>
      <c r="CX295" s="103"/>
      <c r="CY295" s="103"/>
      <c r="CZ295" s="103"/>
      <c r="DA295" s="103"/>
      <c r="DB295" s="103"/>
      <c r="DC295" s="103"/>
      <c r="DD295" s="103"/>
      <c r="DE295" s="103"/>
      <c r="DF295" s="103"/>
      <c r="DG295" s="103"/>
      <c r="DH295" s="103"/>
      <c r="DI295" s="103"/>
      <c r="DJ295" s="103"/>
      <c r="DK295" s="103"/>
      <c r="DL295" s="103"/>
      <c r="DM295" s="103"/>
      <c r="DN295" s="103"/>
      <c r="DO295" s="103"/>
      <c r="DP295" s="103"/>
      <c r="DQ295" s="103"/>
      <c r="DR295" s="103"/>
      <c r="DS295" s="103"/>
      <c r="DT295" s="103"/>
      <c r="DU295" s="103"/>
      <c r="DV295" s="103"/>
      <c r="DW295" s="103"/>
      <c r="DX295" s="103"/>
      <c r="DY295" s="103"/>
      <c r="DZ295" s="103"/>
      <c r="EA295" s="103"/>
      <c r="EB295" s="103"/>
      <c r="EC295" s="103"/>
      <c r="ED295" s="103"/>
      <c r="EE295" s="103"/>
      <c r="EF295" s="103"/>
      <c r="EG295" s="103"/>
      <c r="EH295" s="103"/>
      <c r="EI295" s="103"/>
      <c r="EJ295" s="103"/>
      <c r="EK295" s="103"/>
      <c r="EL295" s="103"/>
      <c r="EM295" s="103"/>
      <c r="EN295" s="103"/>
      <c r="EO295" s="103"/>
      <c r="EP295" s="103"/>
      <c r="EQ295" s="103"/>
      <c r="ER295" s="103"/>
      <c r="ES295" s="103"/>
      <c r="ET295" s="103"/>
      <c r="EU295" s="103"/>
      <c r="EV295" s="103"/>
      <c r="EW295" s="103"/>
      <c r="EX295" s="103"/>
      <c r="EY295" s="103"/>
      <c r="EZ295" s="103"/>
      <c r="FA295" s="103"/>
      <c r="FB295" s="103"/>
      <c r="FC295" s="103"/>
      <c r="FD295" s="103"/>
      <c r="FE295" s="103"/>
      <c r="FF295" s="103"/>
      <c r="FG295" s="103"/>
      <c r="FH295" s="103"/>
      <c r="FI295" s="103"/>
      <c r="FJ295" s="103"/>
      <c r="FK295" s="103"/>
      <c r="FL295" s="103"/>
      <c r="FM295" s="103"/>
      <c r="FN295" s="103"/>
      <c r="FO295" s="103"/>
      <c r="FP295" s="103"/>
      <c r="FQ295" s="103"/>
      <c r="FR295" s="103"/>
      <c r="FS295" s="103"/>
      <c r="FT295" s="103"/>
      <c r="FU295" s="103"/>
      <c r="FV295" s="103"/>
      <c r="FW295" s="103"/>
      <c r="FX295" s="103"/>
      <c r="FY295" s="103"/>
      <c r="FZ295" s="103"/>
      <c r="GA295" s="103"/>
      <c r="GB295" s="103"/>
      <c r="GC295" s="103"/>
      <c r="GD295" s="103"/>
      <c r="GE295" s="103"/>
      <c r="GF295" s="103"/>
      <c r="GG295" s="103"/>
      <c r="GH295" s="103"/>
      <c r="GI295" s="103"/>
      <c r="GJ295" s="103"/>
      <c r="GK295" s="103"/>
      <c r="GL295" s="103"/>
      <c r="GM295" s="103"/>
      <c r="GN295" s="103"/>
      <c r="GO295" s="103"/>
      <c r="GP295" s="103"/>
      <c r="GQ295" s="103"/>
      <c r="GR295" s="103"/>
      <c r="GS295" s="103"/>
      <c r="GT295" s="103"/>
      <c r="GU295" s="103"/>
      <c r="GV295" s="103"/>
      <c r="GW295" s="103"/>
      <c r="GX295" s="103"/>
      <c r="GY295" s="103"/>
      <c r="GZ295" s="103"/>
      <c r="HA295" s="103"/>
      <c r="HB295" s="103"/>
      <c r="HC295" s="103"/>
      <c r="HD295" s="103"/>
      <c r="HE295" s="103"/>
      <c r="HF295" s="103"/>
      <c r="HG295" s="103"/>
      <c r="HH295" s="103"/>
      <c r="HI295" s="103"/>
      <c r="HJ295" s="103"/>
      <c r="HK295" s="103"/>
      <c r="HL295" s="103"/>
      <c r="HM295" s="103"/>
      <c r="HN295" s="103"/>
      <c r="HO295" s="103"/>
      <c r="HP295" s="103"/>
      <c r="HQ295" s="103"/>
      <c r="HR295" s="103"/>
      <c r="HS295" s="103"/>
      <c r="HT295" s="103"/>
      <c r="HU295" s="103"/>
      <c r="HV295" s="103"/>
      <c r="HW295" s="103"/>
      <c r="HX295" s="103"/>
      <c r="HY295" s="103"/>
      <c r="HZ295" s="103"/>
      <c r="IA295" s="103"/>
      <c r="IB295" s="103"/>
      <c r="IC295" s="103"/>
      <c r="ID295" s="103"/>
      <c r="IE295" s="103"/>
      <c r="IF295" s="103"/>
      <c r="IG295" s="103"/>
      <c r="IH295" s="103"/>
      <c r="II295" s="103"/>
      <c r="IJ295" s="103"/>
      <c r="IK295" s="103"/>
      <c r="IL295" s="103"/>
      <c r="IM295" s="103"/>
      <c r="IN295" s="103"/>
      <c r="IO295" s="103"/>
      <c r="IP295" s="103"/>
      <c r="IQ295" s="103"/>
      <c r="IR295" s="103"/>
      <c r="IS295" s="103"/>
      <c r="IT295" s="103"/>
      <c r="IU295" s="103"/>
      <c r="IV295" s="103"/>
      <c r="IW295" s="103"/>
      <c r="IX295" s="103"/>
      <c r="IY295" s="103"/>
      <c r="IZ295" s="103"/>
    </row>
    <row r="296" spans="1:260" s="108" customFormat="1" ht="15" hidden="1" x14ac:dyDescent="0.25">
      <c r="A296" s="8"/>
      <c r="B296" s="8"/>
      <c r="C296" s="4"/>
      <c r="D296" s="9"/>
      <c r="E296" s="9"/>
      <c r="F296" s="9"/>
      <c r="G296" s="9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103"/>
      <c r="U296" s="4"/>
      <c r="V296" s="4"/>
      <c r="W296" s="4"/>
      <c r="X296" s="4"/>
      <c r="Y296" s="4"/>
      <c r="Z296" s="4"/>
      <c r="AA296" s="4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3"/>
      <c r="CF296" s="103"/>
      <c r="CG296" s="103"/>
      <c r="CH296" s="103"/>
      <c r="CI296" s="103"/>
      <c r="CJ296" s="103"/>
      <c r="CK296" s="103"/>
      <c r="CL296" s="103"/>
      <c r="CM296" s="103"/>
      <c r="CN296" s="103"/>
      <c r="CO296" s="103"/>
      <c r="CP296" s="103"/>
      <c r="CQ296" s="103"/>
      <c r="CR296" s="103"/>
      <c r="CS296" s="103"/>
      <c r="CT296" s="103"/>
      <c r="CU296" s="103"/>
      <c r="CV296" s="103"/>
      <c r="CW296" s="103"/>
      <c r="CX296" s="103"/>
      <c r="CY296" s="103"/>
      <c r="CZ296" s="103"/>
      <c r="DA296" s="103"/>
      <c r="DB296" s="103"/>
      <c r="DC296" s="103"/>
      <c r="DD296" s="103"/>
      <c r="DE296" s="103"/>
      <c r="DF296" s="103"/>
      <c r="DG296" s="103"/>
      <c r="DH296" s="103"/>
      <c r="DI296" s="103"/>
      <c r="DJ296" s="103"/>
      <c r="DK296" s="103"/>
      <c r="DL296" s="103"/>
      <c r="DM296" s="103"/>
      <c r="DN296" s="103"/>
      <c r="DO296" s="103"/>
      <c r="DP296" s="103"/>
      <c r="DQ296" s="103"/>
      <c r="DR296" s="103"/>
      <c r="DS296" s="103"/>
      <c r="DT296" s="103"/>
      <c r="DU296" s="103"/>
      <c r="DV296" s="103"/>
      <c r="DW296" s="103"/>
      <c r="DX296" s="103"/>
      <c r="DY296" s="103"/>
      <c r="DZ296" s="103"/>
      <c r="EA296" s="103"/>
      <c r="EB296" s="103"/>
      <c r="EC296" s="103"/>
      <c r="ED296" s="103"/>
      <c r="EE296" s="103"/>
      <c r="EF296" s="103"/>
      <c r="EG296" s="103"/>
      <c r="EH296" s="103"/>
      <c r="EI296" s="103"/>
      <c r="EJ296" s="103"/>
      <c r="EK296" s="103"/>
      <c r="EL296" s="103"/>
      <c r="EM296" s="103"/>
      <c r="EN296" s="103"/>
      <c r="EO296" s="103"/>
      <c r="EP296" s="103"/>
      <c r="EQ296" s="103"/>
      <c r="ER296" s="103"/>
      <c r="ES296" s="103"/>
      <c r="ET296" s="103"/>
      <c r="EU296" s="103"/>
      <c r="EV296" s="103"/>
      <c r="EW296" s="103"/>
      <c r="EX296" s="103"/>
      <c r="EY296" s="103"/>
      <c r="EZ296" s="103"/>
      <c r="FA296" s="103"/>
      <c r="FB296" s="103"/>
      <c r="FC296" s="103"/>
      <c r="FD296" s="103"/>
      <c r="FE296" s="103"/>
      <c r="FF296" s="103"/>
      <c r="FG296" s="103"/>
      <c r="FH296" s="103"/>
      <c r="FI296" s="103"/>
      <c r="FJ296" s="103"/>
      <c r="FK296" s="103"/>
      <c r="FL296" s="103"/>
      <c r="FM296" s="103"/>
      <c r="FN296" s="103"/>
      <c r="FO296" s="103"/>
      <c r="FP296" s="103"/>
      <c r="FQ296" s="103"/>
      <c r="FR296" s="103"/>
      <c r="FS296" s="103"/>
      <c r="FT296" s="103"/>
      <c r="FU296" s="103"/>
      <c r="FV296" s="103"/>
      <c r="FW296" s="103"/>
      <c r="FX296" s="103"/>
      <c r="FY296" s="103"/>
      <c r="FZ296" s="103"/>
      <c r="GA296" s="103"/>
      <c r="GB296" s="103"/>
      <c r="GC296" s="103"/>
      <c r="GD296" s="103"/>
      <c r="GE296" s="103"/>
      <c r="GF296" s="103"/>
      <c r="GG296" s="103"/>
      <c r="GH296" s="103"/>
      <c r="GI296" s="103"/>
      <c r="GJ296" s="103"/>
      <c r="GK296" s="103"/>
      <c r="GL296" s="103"/>
      <c r="GM296" s="103"/>
      <c r="GN296" s="103"/>
      <c r="GO296" s="103"/>
      <c r="GP296" s="103"/>
      <c r="GQ296" s="103"/>
      <c r="GR296" s="103"/>
      <c r="GS296" s="103"/>
      <c r="GT296" s="103"/>
      <c r="GU296" s="103"/>
      <c r="GV296" s="103"/>
      <c r="GW296" s="103"/>
      <c r="GX296" s="103"/>
      <c r="GY296" s="103"/>
      <c r="GZ296" s="103"/>
      <c r="HA296" s="103"/>
      <c r="HB296" s="103"/>
      <c r="HC296" s="103"/>
      <c r="HD296" s="103"/>
      <c r="HE296" s="103"/>
      <c r="HF296" s="103"/>
      <c r="HG296" s="103"/>
      <c r="HH296" s="103"/>
      <c r="HI296" s="103"/>
      <c r="HJ296" s="103"/>
      <c r="HK296" s="103"/>
      <c r="HL296" s="103"/>
      <c r="HM296" s="103"/>
      <c r="HN296" s="103"/>
      <c r="HO296" s="103"/>
      <c r="HP296" s="103"/>
      <c r="HQ296" s="103"/>
      <c r="HR296" s="103"/>
      <c r="HS296" s="103"/>
      <c r="HT296" s="103"/>
      <c r="HU296" s="103"/>
      <c r="HV296" s="103"/>
      <c r="HW296" s="103"/>
      <c r="HX296" s="103"/>
      <c r="HY296" s="103"/>
      <c r="HZ296" s="103"/>
      <c r="IA296" s="103"/>
      <c r="IB296" s="103"/>
      <c r="IC296" s="103"/>
      <c r="ID296" s="103"/>
      <c r="IE296" s="103"/>
      <c r="IF296" s="103"/>
      <c r="IG296" s="103"/>
      <c r="IH296" s="103"/>
      <c r="II296" s="103"/>
      <c r="IJ296" s="103"/>
      <c r="IK296" s="103"/>
      <c r="IL296" s="103"/>
      <c r="IM296" s="103"/>
      <c r="IN296" s="103"/>
      <c r="IO296" s="103"/>
      <c r="IP296" s="103"/>
      <c r="IQ296" s="103"/>
      <c r="IR296" s="103"/>
      <c r="IS296" s="103"/>
      <c r="IT296" s="103"/>
      <c r="IU296" s="103"/>
      <c r="IV296" s="103"/>
      <c r="IW296" s="103"/>
      <c r="IX296" s="103"/>
      <c r="IY296" s="103"/>
      <c r="IZ296" s="103"/>
    </row>
    <row r="297" spans="1:260" ht="15" hidden="1" customHeight="1" x14ac:dyDescent="0.25"/>
    <row r="298" spans="1:260" ht="15" hidden="1" customHeight="1" x14ac:dyDescent="0.25"/>
    <row r="299" spans="1:260" s="108" customFormat="1" ht="15" hidden="1" x14ac:dyDescent="0.25">
      <c r="A299" s="8"/>
      <c r="B299" s="8"/>
      <c r="C299" s="4"/>
      <c r="D299" s="9"/>
      <c r="E299" s="9"/>
      <c r="F299" s="9"/>
      <c r="G299" s="9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103"/>
      <c r="U299" s="4"/>
      <c r="V299" s="4"/>
      <c r="W299" s="4"/>
      <c r="X299" s="4"/>
      <c r="Y299" s="4"/>
      <c r="Z299" s="4"/>
      <c r="AA299" s="4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3"/>
      <c r="CF299" s="103"/>
      <c r="CG299" s="103"/>
      <c r="CH299" s="103"/>
      <c r="CI299" s="103"/>
      <c r="CJ299" s="103"/>
      <c r="CK299" s="103"/>
      <c r="CL299" s="103"/>
      <c r="CM299" s="103"/>
      <c r="CN299" s="103"/>
      <c r="CO299" s="103"/>
      <c r="CP299" s="103"/>
      <c r="CQ299" s="103"/>
      <c r="CR299" s="103"/>
      <c r="CS299" s="103"/>
      <c r="CT299" s="103"/>
      <c r="CU299" s="103"/>
      <c r="CV299" s="103"/>
      <c r="CW299" s="103"/>
      <c r="CX299" s="103"/>
      <c r="CY299" s="103"/>
      <c r="CZ299" s="103"/>
      <c r="DA299" s="103"/>
      <c r="DB299" s="103"/>
      <c r="DC299" s="103"/>
      <c r="DD299" s="103"/>
      <c r="DE299" s="103"/>
      <c r="DF299" s="103"/>
      <c r="DG299" s="103"/>
      <c r="DH299" s="103"/>
      <c r="DI299" s="103"/>
      <c r="DJ299" s="103"/>
      <c r="DK299" s="103"/>
      <c r="DL299" s="103"/>
      <c r="DM299" s="103"/>
      <c r="DN299" s="103"/>
      <c r="DO299" s="103"/>
      <c r="DP299" s="103"/>
      <c r="DQ299" s="103"/>
      <c r="DR299" s="103"/>
      <c r="DS299" s="103"/>
      <c r="DT299" s="103"/>
      <c r="DU299" s="103"/>
      <c r="DV299" s="103"/>
      <c r="DW299" s="103"/>
      <c r="DX299" s="103"/>
      <c r="DY299" s="103"/>
      <c r="DZ299" s="103"/>
      <c r="EA299" s="103"/>
      <c r="EB299" s="103"/>
      <c r="EC299" s="103"/>
      <c r="ED299" s="103"/>
      <c r="EE299" s="103"/>
      <c r="EF299" s="103"/>
      <c r="EG299" s="103"/>
      <c r="EH299" s="103"/>
      <c r="EI299" s="103"/>
      <c r="EJ299" s="103"/>
      <c r="EK299" s="103"/>
      <c r="EL299" s="103"/>
      <c r="EM299" s="103"/>
      <c r="EN299" s="103"/>
      <c r="EO299" s="103"/>
      <c r="EP299" s="103"/>
      <c r="EQ299" s="103"/>
      <c r="ER299" s="103"/>
      <c r="ES299" s="103"/>
      <c r="ET299" s="103"/>
      <c r="EU299" s="103"/>
      <c r="EV299" s="103"/>
      <c r="EW299" s="103"/>
      <c r="EX299" s="103"/>
      <c r="EY299" s="103"/>
      <c r="EZ299" s="103"/>
      <c r="FA299" s="103"/>
      <c r="FB299" s="103"/>
      <c r="FC299" s="103"/>
      <c r="FD299" s="103"/>
      <c r="FE299" s="103"/>
      <c r="FF299" s="103"/>
      <c r="FG299" s="103"/>
      <c r="FH299" s="103"/>
      <c r="FI299" s="103"/>
      <c r="FJ299" s="103"/>
      <c r="FK299" s="103"/>
      <c r="FL299" s="103"/>
      <c r="FM299" s="103"/>
      <c r="FN299" s="103"/>
      <c r="FO299" s="103"/>
      <c r="FP299" s="103"/>
      <c r="FQ299" s="103"/>
      <c r="FR299" s="103"/>
      <c r="FS299" s="103"/>
      <c r="FT299" s="103"/>
      <c r="FU299" s="103"/>
      <c r="FV299" s="103"/>
      <c r="FW299" s="103"/>
      <c r="FX299" s="103"/>
      <c r="FY299" s="103"/>
      <c r="FZ299" s="103"/>
      <c r="GA299" s="103"/>
      <c r="GB299" s="103"/>
      <c r="GC299" s="103"/>
      <c r="GD299" s="103"/>
      <c r="GE299" s="103"/>
      <c r="GF299" s="103"/>
      <c r="GG299" s="103"/>
      <c r="GH299" s="103"/>
      <c r="GI299" s="103"/>
      <c r="GJ299" s="103"/>
      <c r="GK299" s="103"/>
      <c r="GL299" s="103"/>
      <c r="GM299" s="103"/>
      <c r="GN299" s="103"/>
      <c r="GO299" s="103"/>
      <c r="GP299" s="103"/>
      <c r="GQ299" s="103"/>
      <c r="GR299" s="103"/>
      <c r="GS299" s="103"/>
      <c r="GT299" s="103"/>
      <c r="GU299" s="103"/>
      <c r="GV299" s="103"/>
      <c r="GW299" s="103"/>
      <c r="GX299" s="103"/>
      <c r="GY299" s="103"/>
      <c r="GZ299" s="103"/>
      <c r="HA299" s="103"/>
      <c r="HB299" s="103"/>
      <c r="HC299" s="103"/>
      <c r="HD299" s="103"/>
      <c r="HE299" s="103"/>
      <c r="HF299" s="103"/>
      <c r="HG299" s="103"/>
      <c r="HH299" s="103"/>
      <c r="HI299" s="103"/>
      <c r="HJ299" s="103"/>
      <c r="HK299" s="103"/>
      <c r="HL299" s="103"/>
      <c r="HM299" s="103"/>
      <c r="HN299" s="103"/>
      <c r="HO299" s="103"/>
      <c r="HP299" s="103"/>
      <c r="HQ299" s="103"/>
      <c r="HR299" s="103"/>
      <c r="HS299" s="103"/>
      <c r="HT299" s="103"/>
      <c r="HU299" s="103"/>
      <c r="HV299" s="103"/>
      <c r="HW299" s="103"/>
      <c r="HX299" s="103"/>
      <c r="HY299" s="103"/>
      <c r="HZ299" s="103"/>
      <c r="IA299" s="103"/>
      <c r="IB299" s="103"/>
      <c r="IC299" s="103"/>
      <c r="ID299" s="103"/>
      <c r="IE299" s="103"/>
      <c r="IF299" s="103"/>
      <c r="IG299" s="103"/>
      <c r="IH299" s="103"/>
      <c r="II299" s="103"/>
      <c r="IJ299" s="103"/>
      <c r="IK299" s="103"/>
      <c r="IL299" s="103"/>
      <c r="IM299" s="103"/>
      <c r="IN299" s="103"/>
      <c r="IO299" s="103"/>
      <c r="IP299" s="103"/>
      <c r="IQ299" s="103"/>
      <c r="IR299" s="103"/>
      <c r="IS299" s="103"/>
      <c r="IT299" s="103"/>
      <c r="IU299" s="103"/>
      <c r="IV299" s="103"/>
      <c r="IW299" s="103"/>
      <c r="IX299" s="103"/>
      <c r="IY299" s="103"/>
      <c r="IZ299" s="103"/>
    </row>
    <row r="300" spans="1:260" s="108" customFormat="1" ht="15" hidden="1" x14ac:dyDescent="0.25">
      <c r="A300" s="8"/>
      <c r="B300" s="8"/>
      <c r="C300" s="4"/>
      <c r="D300" s="9"/>
      <c r="E300" s="9"/>
      <c r="F300" s="9"/>
      <c r="G300" s="9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103"/>
      <c r="U300" s="4"/>
      <c r="V300" s="4"/>
      <c r="W300" s="4"/>
      <c r="X300" s="4"/>
      <c r="Y300" s="4"/>
      <c r="Z300" s="4"/>
      <c r="AA300" s="4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3"/>
      <c r="CF300" s="103"/>
      <c r="CG300" s="103"/>
      <c r="CH300" s="103"/>
      <c r="CI300" s="103"/>
      <c r="CJ300" s="103"/>
      <c r="CK300" s="103"/>
      <c r="CL300" s="103"/>
      <c r="CM300" s="103"/>
      <c r="CN300" s="103"/>
      <c r="CO300" s="103"/>
      <c r="CP300" s="103"/>
      <c r="CQ300" s="103"/>
      <c r="CR300" s="103"/>
      <c r="CS300" s="103"/>
      <c r="CT300" s="103"/>
      <c r="CU300" s="103"/>
      <c r="CV300" s="103"/>
      <c r="CW300" s="103"/>
      <c r="CX300" s="103"/>
      <c r="CY300" s="103"/>
      <c r="CZ300" s="103"/>
      <c r="DA300" s="103"/>
      <c r="DB300" s="103"/>
      <c r="DC300" s="103"/>
      <c r="DD300" s="103"/>
      <c r="DE300" s="103"/>
      <c r="DF300" s="103"/>
      <c r="DG300" s="103"/>
      <c r="DH300" s="103"/>
      <c r="DI300" s="103"/>
      <c r="DJ300" s="103"/>
      <c r="DK300" s="103"/>
      <c r="DL300" s="103"/>
      <c r="DM300" s="103"/>
      <c r="DN300" s="103"/>
      <c r="DO300" s="103"/>
      <c r="DP300" s="103"/>
      <c r="DQ300" s="103"/>
      <c r="DR300" s="103"/>
      <c r="DS300" s="103"/>
      <c r="DT300" s="103"/>
      <c r="DU300" s="103"/>
      <c r="DV300" s="103"/>
      <c r="DW300" s="103"/>
      <c r="DX300" s="103"/>
      <c r="DY300" s="103"/>
      <c r="DZ300" s="103"/>
      <c r="EA300" s="103"/>
      <c r="EB300" s="103"/>
      <c r="EC300" s="103"/>
      <c r="ED300" s="103"/>
      <c r="EE300" s="103"/>
      <c r="EF300" s="103"/>
      <c r="EG300" s="103"/>
      <c r="EH300" s="103"/>
      <c r="EI300" s="103"/>
      <c r="EJ300" s="103"/>
      <c r="EK300" s="103"/>
      <c r="EL300" s="103"/>
      <c r="EM300" s="103"/>
      <c r="EN300" s="103"/>
      <c r="EO300" s="103"/>
      <c r="EP300" s="103"/>
      <c r="EQ300" s="103"/>
      <c r="ER300" s="103"/>
      <c r="ES300" s="103"/>
      <c r="ET300" s="103"/>
      <c r="EU300" s="103"/>
      <c r="EV300" s="103"/>
      <c r="EW300" s="103"/>
      <c r="EX300" s="103"/>
      <c r="EY300" s="103"/>
      <c r="EZ300" s="103"/>
      <c r="FA300" s="103"/>
      <c r="FB300" s="103"/>
      <c r="FC300" s="103"/>
      <c r="FD300" s="103"/>
      <c r="FE300" s="103"/>
      <c r="FF300" s="103"/>
      <c r="FG300" s="103"/>
      <c r="FH300" s="103"/>
      <c r="FI300" s="103"/>
      <c r="FJ300" s="103"/>
      <c r="FK300" s="103"/>
      <c r="FL300" s="103"/>
      <c r="FM300" s="103"/>
      <c r="FN300" s="103"/>
      <c r="FO300" s="103"/>
      <c r="FP300" s="103"/>
      <c r="FQ300" s="103"/>
      <c r="FR300" s="103"/>
      <c r="FS300" s="103"/>
      <c r="FT300" s="103"/>
      <c r="FU300" s="103"/>
      <c r="FV300" s="103"/>
      <c r="FW300" s="103"/>
      <c r="FX300" s="103"/>
      <c r="FY300" s="103"/>
      <c r="FZ300" s="103"/>
      <c r="GA300" s="103"/>
      <c r="GB300" s="103"/>
      <c r="GC300" s="103"/>
      <c r="GD300" s="103"/>
      <c r="GE300" s="103"/>
      <c r="GF300" s="103"/>
      <c r="GG300" s="103"/>
      <c r="GH300" s="103"/>
      <c r="GI300" s="103"/>
      <c r="GJ300" s="103"/>
      <c r="GK300" s="103"/>
      <c r="GL300" s="103"/>
      <c r="GM300" s="103"/>
      <c r="GN300" s="103"/>
      <c r="GO300" s="103"/>
      <c r="GP300" s="103"/>
      <c r="GQ300" s="103"/>
      <c r="GR300" s="103"/>
      <c r="GS300" s="103"/>
      <c r="GT300" s="103"/>
      <c r="GU300" s="103"/>
      <c r="GV300" s="103"/>
      <c r="GW300" s="103"/>
      <c r="GX300" s="103"/>
      <c r="GY300" s="103"/>
      <c r="GZ300" s="103"/>
      <c r="HA300" s="103"/>
      <c r="HB300" s="103"/>
      <c r="HC300" s="103"/>
      <c r="HD300" s="103"/>
      <c r="HE300" s="103"/>
      <c r="HF300" s="103"/>
      <c r="HG300" s="103"/>
      <c r="HH300" s="103"/>
      <c r="HI300" s="103"/>
      <c r="HJ300" s="103"/>
      <c r="HK300" s="103"/>
      <c r="HL300" s="103"/>
      <c r="HM300" s="103"/>
      <c r="HN300" s="103"/>
      <c r="HO300" s="103"/>
      <c r="HP300" s="103"/>
      <c r="HQ300" s="103"/>
      <c r="HR300" s="103"/>
      <c r="HS300" s="103"/>
      <c r="HT300" s="103"/>
      <c r="HU300" s="103"/>
      <c r="HV300" s="103"/>
      <c r="HW300" s="103"/>
      <c r="HX300" s="103"/>
      <c r="HY300" s="103"/>
      <c r="HZ300" s="103"/>
      <c r="IA300" s="103"/>
      <c r="IB300" s="103"/>
      <c r="IC300" s="103"/>
      <c r="ID300" s="103"/>
      <c r="IE300" s="103"/>
      <c r="IF300" s="103"/>
      <c r="IG300" s="103"/>
      <c r="IH300" s="103"/>
      <c r="II300" s="103"/>
      <c r="IJ300" s="103"/>
      <c r="IK300" s="103"/>
      <c r="IL300" s="103"/>
      <c r="IM300" s="103"/>
      <c r="IN300" s="103"/>
      <c r="IO300" s="103"/>
      <c r="IP300" s="103"/>
      <c r="IQ300" s="103"/>
      <c r="IR300" s="103"/>
      <c r="IS300" s="103"/>
      <c r="IT300" s="103"/>
      <c r="IU300" s="103"/>
      <c r="IV300" s="103"/>
      <c r="IW300" s="103"/>
      <c r="IX300" s="103"/>
      <c r="IY300" s="103"/>
      <c r="IZ300" s="103"/>
    </row>
    <row r="301" spans="1:260" s="108" customFormat="1" ht="15" hidden="1" x14ac:dyDescent="0.25">
      <c r="A301" s="8"/>
      <c r="B301" s="8"/>
      <c r="C301" s="4"/>
      <c r="D301" s="9"/>
      <c r="E301" s="9"/>
      <c r="F301" s="9"/>
      <c r="G301" s="9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103"/>
      <c r="U301" s="4"/>
      <c r="V301" s="4"/>
      <c r="W301" s="4"/>
      <c r="X301" s="4"/>
      <c r="Y301" s="4"/>
      <c r="Z301" s="4"/>
      <c r="AA301" s="4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3"/>
      <c r="CF301" s="103"/>
      <c r="CG301" s="103"/>
      <c r="CH301" s="103"/>
      <c r="CI301" s="103"/>
      <c r="CJ301" s="103"/>
      <c r="CK301" s="103"/>
      <c r="CL301" s="103"/>
      <c r="CM301" s="103"/>
      <c r="CN301" s="103"/>
      <c r="CO301" s="103"/>
      <c r="CP301" s="103"/>
      <c r="CQ301" s="103"/>
      <c r="CR301" s="103"/>
      <c r="CS301" s="103"/>
      <c r="CT301" s="103"/>
      <c r="CU301" s="103"/>
      <c r="CV301" s="103"/>
      <c r="CW301" s="103"/>
      <c r="CX301" s="103"/>
      <c r="CY301" s="103"/>
      <c r="CZ301" s="103"/>
      <c r="DA301" s="103"/>
      <c r="DB301" s="103"/>
      <c r="DC301" s="103"/>
      <c r="DD301" s="103"/>
      <c r="DE301" s="103"/>
      <c r="DF301" s="103"/>
      <c r="DG301" s="103"/>
      <c r="DH301" s="103"/>
      <c r="DI301" s="103"/>
      <c r="DJ301" s="103"/>
      <c r="DK301" s="103"/>
      <c r="DL301" s="103"/>
      <c r="DM301" s="103"/>
      <c r="DN301" s="103"/>
      <c r="DO301" s="103"/>
      <c r="DP301" s="103"/>
      <c r="DQ301" s="103"/>
      <c r="DR301" s="103"/>
      <c r="DS301" s="103"/>
      <c r="DT301" s="103"/>
      <c r="DU301" s="103"/>
      <c r="DV301" s="103"/>
      <c r="DW301" s="103"/>
      <c r="DX301" s="103"/>
      <c r="DY301" s="103"/>
      <c r="DZ301" s="103"/>
      <c r="EA301" s="103"/>
      <c r="EB301" s="103"/>
      <c r="EC301" s="103"/>
      <c r="ED301" s="103"/>
      <c r="EE301" s="103"/>
      <c r="EF301" s="103"/>
      <c r="EG301" s="103"/>
      <c r="EH301" s="103"/>
      <c r="EI301" s="103"/>
      <c r="EJ301" s="103"/>
      <c r="EK301" s="103"/>
      <c r="EL301" s="103"/>
      <c r="EM301" s="103"/>
      <c r="EN301" s="103"/>
      <c r="EO301" s="103"/>
      <c r="EP301" s="103"/>
      <c r="EQ301" s="103"/>
      <c r="ER301" s="103"/>
      <c r="ES301" s="103"/>
      <c r="ET301" s="103"/>
      <c r="EU301" s="103"/>
      <c r="EV301" s="103"/>
      <c r="EW301" s="103"/>
      <c r="EX301" s="103"/>
      <c r="EY301" s="103"/>
      <c r="EZ301" s="103"/>
      <c r="FA301" s="103"/>
      <c r="FB301" s="103"/>
      <c r="FC301" s="103"/>
      <c r="FD301" s="103"/>
      <c r="FE301" s="103"/>
      <c r="FF301" s="103"/>
      <c r="FG301" s="103"/>
      <c r="FH301" s="103"/>
      <c r="FI301" s="103"/>
      <c r="FJ301" s="103"/>
      <c r="FK301" s="103"/>
      <c r="FL301" s="103"/>
      <c r="FM301" s="103"/>
      <c r="FN301" s="103"/>
      <c r="FO301" s="103"/>
      <c r="FP301" s="103"/>
      <c r="FQ301" s="103"/>
      <c r="FR301" s="103"/>
      <c r="FS301" s="103"/>
      <c r="FT301" s="103"/>
      <c r="FU301" s="103"/>
      <c r="FV301" s="103"/>
      <c r="FW301" s="103"/>
      <c r="FX301" s="103"/>
      <c r="FY301" s="103"/>
      <c r="FZ301" s="103"/>
      <c r="GA301" s="103"/>
      <c r="GB301" s="103"/>
      <c r="GC301" s="103"/>
      <c r="GD301" s="103"/>
      <c r="GE301" s="103"/>
      <c r="GF301" s="103"/>
      <c r="GG301" s="103"/>
      <c r="GH301" s="103"/>
      <c r="GI301" s="103"/>
      <c r="GJ301" s="103"/>
      <c r="GK301" s="103"/>
      <c r="GL301" s="103"/>
      <c r="GM301" s="103"/>
      <c r="GN301" s="103"/>
      <c r="GO301" s="103"/>
      <c r="GP301" s="103"/>
      <c r="GQ301" s="103"/>
      <c r="GR301" s="103"/>
      <c r="GS301" s="103"/>
      <c r="GT301" s="103"/>
      <c r="GU301" s="103"/>
      <c r="GV301" s="103"/>
      <c r="GW301" s="103"/>
      <c r="GX301" s="103"/>
      <c r="GY301" s="103"/>
      <c r="GZ301" s="103"/>
      <c r="HA301" s="103"/>
      <c r="HB301" s="103"/>
      <c r="HC301" s="103"/>
      <c r="HD301" s="103"/>
      <c r="HE301" s="103"/>
      <c r="HF301" s="103"/>
      <c r="HG301" s="103"/>
      <c r="HH301" s="103"/>
      <c r="HI301" s="103"/>
      <c r="HJ301" s="103"/>
      <c r="HK301" s="103"/>
      <c r="HL301" s="103"/>
      <c r="HM301" s="103"/>
      <c r="HN301" s="103"/>
      <c r="HO301" s="103"/>
      <c r="HP301" s="103"/>
      <c r="HQ301" s="103"/>
      <c r="HR301" s="103"/>
      <c r="HS301" s="103"/>
      <c r="HT301" s="103"/>
      <c r="HU301" s="103"/>
      <c r="HV301" s="103"/>
      <c r="HW301" s="103"/>
      <c r="HX301" s="103"/>
      <c r="HY301" s="103"/>
      <c r="HZ301" s="103"/>
      <c r="IA301" s="103"/>
      <c r="IB301" s="103"/>
      <c r="IC301" s="103"/>
      <c r="ID301" s="103"/>
      <c r="IE301" s="103"/>
      <c r="IF301" s="103"/>
      <c r="IG301" s="103"/>
      <c r="IH301" s="103"/>
      <c r="II301" s="103"/>
      <c r="IJ301" s="103"/>
      <c r="IK301" s="103"/>
      <c r="IL301" s="103"/>
      <c r="IM301" s="103"/>
      <c r="IN301" s="103"/>
      <c r="IO301" s="103"/>
      <c r="IP301" s="103"/>
      <c r="IQ301" s="103"/>
      <c r="IR301" s="103"/>
      <c r="IS301" s="103"/>
      <c r="IT301" s="103"/>
      <c r="IU301" s="103"/>
      <c r="IV301" s="103"/>
      <c r="IW301" s="103"/>
      <c r="IX301" s="103"/>
      <c r="IY301" s="103"/>
      <c r="IZ301" s="103"/>
    </row>
    <row r="302" spans="1:260" s="108" customFormat="1" ht="15" hidden="1" x14ac:dyDescent="0.25">
      <c r="A302" s="8"/>
      <c r="B302" s="8"/>
      <c r="C302" s="4"/>
      <c r="D302" s="9"/>
      <c r="E302" s="9"/>
      <c r="F302" s="9"/>
      <c r="G302" s="9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103"/>
      <c r="U302" s="4"/>
      <c r="V302" s="4"/>
      <c r="W302" s="4"/>
      <c r="X302" s="4"/>
      <c r="Y302" s="4"/>
      <c r="Z302" s="4"/>
      <c r="AA302" s="4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3"/>
      <c r="BQ302" s="103"/>
      <c r="BR302" s="103"/>
      <c r="BS302" s="103"/>
      <c r="BT302" s="103"/>
      <c r="BU302" s="103"/>
      <c r="BV302" s="103"/>
      <c r="BW302" s="103"/>
      <c r="BX302" s="103"/>
      <c r="BY302" s="103"/>
      <c r="BZ302" s="103"/>
      <c r="CA302" s="103"/>
      <c r="CB302" s="103"/>
      <c r="CC302" s="103"/>
      <c r="CD302" s="103"/>
      <c r="CE302" s="103"/>
      <c r="CF302" s="103"/>
      <c r="CG302" s="103"/>
      <c r="CH302" s="103"/>
      <c r="CI302" s="103"/>
      <c r="CJ302" s="103"/>
      <c r="CK302" s="103"/>
      <c r="CL302" s="103"/>
      <c r="CM302" s="103"/>
      <c r="CN302" s="103"/>
      <c r="CO302" s="103"/>
      <c r="CP302" s="103"/>
      <c r="CQ302" s="103"/>
      <c r="CR302" s="103"/>
      <c r="CS302" s="103"/>
      <c r="CT302" s="103"/>
      <c r="CU302" s="103"/>
      <c r="CV302" s="103"/>
      <c r="CW302" s="103"/>
      <c r="CX302" s="103"/>
      <c r="CY302" s="103"/>
      <c r="CZ302" s="103"/>
      <c r="DA302" s="103"/>
      <c r="DB302" s="103"/>
      <c r="DC302" s="103"/>
      <c r="DD302" s="103"/>
      <c r="DE302" s="103"/>
      <c r="DF302" s="103"/>
      <c r="DG302" s="103"/>
      <c r="DH302" s="103"/>
      <c r="DI302" s="103"/>
      <c r="DJ302" s="103"/>
      <c r="DK302" s="103"/>
      <c r="DL302" s="103"/>
      <c r="DM302" s="103"/>
      <c r="DN302" s="103"/>
      <c r="DO302" s="103"/>
      <c r="DP302" s="103"/>
      <c r="DQ302" s="103"/>
      <c r="DR302" s="103"/>
      <c r="DS302" s="103"/>
      <c r="DT302" s="103"/>
      <c r="DU302" s="103"/>
      <c r="DV302" s="103"/>
      <c r="DW302" s="103"/>
      <c r="DX302" s="103"/>
      <c r="DY302" s="103"/>
      <c r="DZ302" s="103"/>
      <c r="EA302" s="103"/>
      <c r="EB302" s="103"/>
      <c r="EC302" s="103"/>
      <c r="ED302" s="103"/>
      <c r="EE302" s="103"/>
      <c r="EF302" s="103"/>
      <c r="EG302" s="103"/>
      <c r="EH302" s="103"/>
      <c r="EI302" s="103"/>
      <c r="EJ302" s="103"/>
      <c r="EK302" s="103"/>
      <c r="EL302" s="103"/>
      <c r="EM302" s="103"/>
      <c r="EN302" s="103"/>
      <c r="EO302" s="103"/>
      <c r="EP302" s="103"/>
      <c r="EQ302" s="103"/>
      <c r="ER302" s="103"/>
      <c r="ES302" s="103"/>
      <c r="ET302" s="103"/>
      <c r="EU302" s="103"/>
      <c r="EV302" s="103"/>
      <c r="EW302" s="103"/>
      <c r="EX302" s="103"/>
      <c r="EY302" s="103"/>
      <c r="EZ302" s="103"/>
      <c r="FA302" s="103"/>
      <c r="FB302" s="103"/>
      <c r="FC302" s="103"/>
      <c r="FD302" s="103"/>
      <c r="FE302" s="103"/>
      <c r="FF302" s="103"/>
      <c r="FG302" s="103"/>
      <c r="FH302" s="103"/>
      <c r="FI302" s="103"/>
      <c r="FJ302" s="103"/>
      <c r="FK302" s="103"/>
      <c r="FL302" s="103"/>
      <c r="FM302" s="103"/>
      <c r="FN302" s="103"/>
      <c r="FO302" s="103"/>
      <c r="FP302" s="103"/>
      <c r="FQ302" s="103"/>
      <c r="FR302" s="103"/>
      <c r="FS302" s="103"/>
      <c r="FT302" s="103"/>
      <c r="FU302" s="103"/>
      <c r="FV302" s="103"/>
      <c r="FW302" s="103"/>
      <c r="FX302" s="103"/>
      <c r="FY302" s="103"/>
      <c r="FZ302" s="103"/>
      <c r="GA302" s="103"/>
      <c r="GB302" s="103"/>
      <c r="GC302" s="103"/>
      <c r="GD302" s="103"/>
      <c r="GE302" s="103"/>
      <c r="GF302" s="103"/>
      <c r="GG302" s="103"/>
      <c r="GH302" s="103"/>
      <c r="GI302" s="103"/>
      <c r="GJ302" s="103"/>
      <c r="GK302" s="103"/>
      <c r="GL302" s="103"/>
      <c r="GM302" s="103"/>
      <c r="GN302" s="103"/>
      <c r="GO302" s="103"/>
      <c r="GP302" s="103"/>
      <c r="GQ302" s="103"/>
      <c r="GR302" s="103"/>
      <c r="GS302" s="103"/>
      <c r="GT302" s="103"/>
      <c r="GU302" s="103"/>
      <c r="GV302" s="103"/>
      <c r="GW302" s="103"/>
      <c r="GX302" s="103"/>
      <c r="GY302" s="103"/>
      <c r="GZ302" s="103"/>
      <c r="HA302" s="103"/>
      <c r="HB302" s="103"/>
      <c r="HC302" s="103"/>
      <c r="HD302" s="103"/>
      <c r="HE302" s="103"/>
      <c r="HF302" s="103"/>
      <c r="HG302" s="103"/>
      <c r="HH302" s="103"/>
      <c r="HI302" s="103"/>
      <c r="HJ302" s="103"/>
      <c r="HK302" s="103"/>
      <c r="HL302" s="103"/>
      <c r="HM302" s="103"/>
      <c r="HN302" s="103"/>
      <c r="HO302" s="103"/>
      <c r="HP302" s="103"/>
      <c r="HQ302" s="103"/>
      <c r="HR302" s="103"/>
      <c r="HS302" s="103"/>
      <c r="HT302" s="103"/>
      <c r="HU302" s="103"/>
      <c r="HV302" s="103"/>
      <c r="HW302" s="103"/>
      <c r="HX302" s="103"/>
      <c r="HY302" s="103"/>
      <c r="HZ302" s="103"/>
      <c r="IA302" s="103"/>
      <c r="IB302" s="103"/>
      <c r="IC302" s="103"/>
      <c r="ID302" s="103"/>
      <c r="IE302" s="103"/>
      <c r="IF302" s="103"/>
      <c r="IG302" s="103"/>
      <c r="IH302" s="103"/>
      <c r="II302" s="103"/>
      <c r="IJ302" s="103"/>
      <c r="IK302" s="103"/>
      <c r="IL302" s="103"/>
      <c r="IM302" s="103"/>
      <c r="IN302" s="103"/>
      <c r="IO302" s="103"/>
      <c r="IP302" s="103"/>
      <c r="IQ302" s="103"/>
      <c r="IR302" s="103"/>
      <c r="IS302" s="103"/>
      <c r="IT302" s="103"/>
      <c r="IU302" s="103"/>
      <c r="IV302" s="103"/>
      <c r="IW302" s="103"/>
      <c r="IX302" s="103"/>
      <c r="IY302" s="103"/>
      <c r="IZ302" s="103"/>
    </row>
    <row r="303" spans="1:260" ht="15" hidden="1" customHeight="1" x14ac:dyDescent="0.25"/>
    <row r="304" spans="1:260" s="108" customFormat="1" ht="15" hidden="1" x14ac:dyDescent="0.25">
      <c r="A304" s="8"/>
      <c r="B304" s="8"/>
      <c r="C304" s="4"/>
      <c r="D304" s="9"/>
      <c r="E304" s="9"/>
      <c r="F304" s="9"/>
      <c r="G304" s="9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103"/>
      <c r="U304" s="4"/>
      <c r="V304" s="4"/>
      <c r="W304" s="4"/>
      <c r="X304" s="4"/>
      <c r="Y304" s="4"/>
      <c r="Z304" s="4"/>
      <c r="AA304" s="4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3"/>
      <c r="CF304" s="103"/>
      <c r="CG304" s="103"/>
      <c r="CH304" s="103"/>
      <c r="CI304" s="103"/>
      <c r="CJ304" s="103"/>
      <c r="CK304" s="103"/>
      <c r="CL304" s="103"/>
      <c r="CM304" s="103"/>
      <c r="CN304" s="103"/>
      <c r="CO304" s="103"/>
      <c r="CP304" s="103"/>
      <c r="CQ304" s="103"/>
      <c r="CR304" s="103"/>
      <c r="CS304" s="103"/>
      <c r="CT304" s="103"/>
      <c r="CU304" s="103"/>
      <c r="CV304" s="103"/>
      <c r="CW304" s="103"/>
      <c r="CX304" s="103"/>
      <c r="CY304" s="103"/>
      <c r="CZ304" s="103"/>
      <c r="DA304" s="103"/>
      <c r="DB304" s="103"/>
      <c r="DC304" s="103"/>
      <c r="DD304" s="103"/>
      <c r="DE304" s="103"/>
      <c r="DF304" s="103"/>
      <c r="DG304" s="103"/>
      <c r="DH304" s="103"/>
      <c r="DI304" s="103"/>
      <c r="DJ304" s="103"/>
      <c r="DK304" s="103"/>
      <c r="DL304" s="103"/>
      <c r="DM304" s="103"/>
      <c r="DN304" s="103"/>
      <c r="DO304" s="103"/>
      <c r="DP304" s="103"/>
      <c r="DQ304" s="103"/>
      <c r="DR304" s="103"/>
      <c r="DS304" s="103"/>
      <c r="DT304" s="103"/>
      <c r="DU304" s="103"/>
      <c r="DV304" s="103"/>
      <c r="DW304" s="103"/>
      <c r="DX304" s="103"/>
      <c r="DY304" s="103"/>
      <c r="DZ304" s="103"/>
      <c r="EA304" s="103"/>
      <c r="EB304" s="103"/>
      <c r="EC304" s="103"/>
      <c r="ED304" s="103"/>
      <c r="EE304" s="103"/>
      <c r="EF304" s="103"/>
      <c r="EG304" s="103"/>
      <c r="EH304" s="103"/>
      <c r="EI304" s="103"/>
      <c r="EJ304" s="103"/>
      <c r="EK304" s="103"/>
      <c r="EL304" s="103"/>
      <c r="EM304" s="103"/>
      <c r="EN304" s="103"/>
      <c r="EO304" s="103"/>
      <c r="EP304" s="103"/>
      <c r="EQ304" s="103"/>
      <c r="ER304" s="103"/>
      <c r="ES304" s="103"/>
      <c r="ET304" s="103"/>
      <c r="EU304" s="103"/>
      <c r="EV304" s="103"/>
      <c r="EW304" s="103"/>
      <c r="EX304" s="103"/>
      <c r="EY304" s="103"/>
      <c r="EZ304" s="103"/>
      <c r="FA304" s="103"/>
      <c r="FB304" s="103"/>
      <c r="FC304" s="103"/>
      <c r="FD304" s="103"/>
      <c r="FE304" s="103"/>
      <c r="FF304" s="103"/>
      <c r="FG304" s="103"/>
      <c r="FH304" s="103"/>
      <c r="FI304" s="103"/>
      <c r="FJ304" s="103"/>
      <c r="FK304" s="103"/>
      <c r="FL304" s="103"/>
      <c r="FM304" s="103"/>
      <c r="FN304" s="103"/>
      <c r="FO304" s="103"/>
      <c r="FP304" s="103"/>
      <c r="FQ304" s="103"/>
      <c r="FR304" s="103"/>
      <c r="FS304" s="103"/>
      <c r="FT304" s="103"/>
      <c r="FU304" s="103"/>
      <c r="FV304" s="103"/>
      <c r="FW304" s="103"/>
      <c r="FX304" s="103"/>
      <c r="FY304" s="103"/>
      <c r="FZ304" s="103"/>
      <c r="GA304" s="103"/>
      <c r="GB304" s="103"/>
      <c r="GC304" s="103"/>
      <c r="GD304" s="103"/>
      <c r="GE304" s="103"/>
      <c r="GF304" s="103"/>
      <c r="GG304" s="103"/>
      <c r="GH304" s="103"/>
      <c r="GI304" s="103"/>
      <c r="GJ304" s="103"/>
      <c r="GK304" s="103"/>
      <c r="GL304" s="103"/>
      <c r="GM304" s="103"/>
      <c r="GN304" s="103"/>
      <c r="GO304" s="103"/>
      <c r="GP304" s="103"/>
      <c r="GQ304" s="103"/>
      <c r="GR304" s="103"/>
      <c r="GS304" s="103"/>
      <c r="GT304" s="103"/>
      <c r="GU304" s="103"/>
      <c r="GV304" s="103"/>
      <c r="GW304" s="103"/>
      <c r="GX304" s="103"/>
      <c r="GY304" s="103"/>
      <c r="GZ304" s="103"/>
      <c r="HA304" s="103"/>
      <c r="HB304" s="103"/>
      <c r="HC304" s="103"/>
      <c r="HD304" s="103"/>
      <c r="HE304" s="103"/>
      <c r="HF304" s="103"/>
      <c r="HG304" s="103"/>
      <c r="HH304" s="103"/>
      <c r="HI304" s="103"/>
      <c r="HJ304" s="103"/>
      <c r="HK304" s="103"/>
      <c r="HL304" s="103"/>
      <c r="HM304" s="103"/>
      <c r="HN304" s="103"/>
      <c r="HO304" s="103"/>
      <c r="HP304" s="103"/>
      <c r="HQ304" s="103"/>
      <c r="HR304" s="103"/>
      <c r="HS304" s="103"/>
      <c r="HT304" s="103"/>
      <c r="HU304" s="103"/>
      <c r="HV304" s="103"/>
      <c r="HW304" s="103"/>
      <c r="HX304" s="103"/>
      <c r="HY304" s="103"/>
      <c r="HZ304" s="103"/>
      <c r="IA304" s="103"/>
      <c r="IB304" s="103"/>
      <c r="IC304" s="103"/>
      <c r="ID304" s="103"/>
      <c r="IE304" s="103"/>
      <c r="IF304" s="103"/>
      <c r="IG304" s="103"/>
      <c r="IH304" s="103"/>
      <c r="II304" s="103"/>
      <c r="IJ304" s="103"/>
      <c r="IK304" s="103"/>
      <c r="IL304" s="103"/>
      <c r="IM304" s="103"/>
      <c r="IN304" s="103"/>
      <c r="IO304" s="103"/>
      <c r="IP304" s="103"/>
      <c r="IQ304" s="103"/>
      <c r="IR304" s="103"/>
      <c r="IS304" s="103"/>
      <c r="IT304" s="103"/>
      <c r="IU304" s="103"/>
      <c r="IV304" s="103"/>
      <c r="IW304" s="103"/>
      <c r="IX304" s="103"/>
      <c r="IY304" s="103"/>
      <c r="IZ304" s="103"/>
    </row>
    <row r="305" spans="1:260" s="108" customFormat="1" ht="15" hidden="1" x14ac:dyDescent="0.25">
      <c r="A305" s="8"/>
      <c r="B305" s="8"/>
      <c r="C305" s="4"/>
      <c r="D305" s="9"/>
      <c r="E305" s="9"/>
      <c r="F305" s="9"/>
      <c r="G305" s="9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103"/>
      <c r="U305" s="4"/>
      <c r="V305" s="4"/>
      <c r="W305" s="4"/>
      <c r="X305" s="4"/>
      <c r="Y305" s="4"/>
      <c r="Z305" s="4"/>
      <c r="AA305" s="4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3"/>
      <c r="CF305" s="103"/>
      <c r="CG305" s="103"/>
      <c r="CH305" s="103"/>
      <c r="CI305" s="103"/>
      <c r="CJ305" s="103"/>
      <c r="CK305" s="103"/>
      <c r="CL305" s="103"/>
      <c r="CM305" s="103"/>
      <c r="CN305" s="103"/>
      <c r="CO305" s="103"/>
      <c r="CP305" s="103"/>
      <c r="CQ305" s="103"/>
      <c r="CR305" s="103"/>
      <c r="CS305" s="103"/>
      <c r="CT305" s="103"/>
      <c r="CU305" s="103"/>
      <c r="CV305" s="103"/>
      <c r="CW305" s="103"/>
      <c r="CX305" s="103"/>
      <c r="CY305" s="103"/>
      <c r="CZ305" s="103"/>
      <c r="DA305" s="103"/>
      <c r="DB305" s="103"/>
      <c r="DC305" s="103"/>
      <c r="DD305" s="103"/>
      <c r="DE305" s="103"/>
      <c r="DF305" s="103"/>
      <c r="DG305" s="103"/>
      <c r="DH305" s="103"/>
      <c r="DI305" s="103"/>
      <c r="DJ305" s="103"/>
      <c r="DK305" s="103"/>
      <c r="DL305" s="103"/>
      <c r="DM305" s="103"/>
      <c r="DN305" s="103"/>
      <c r="DO305" s="103"/>
      <c r="DP305" s="103"/>
      <c r="DQ305" s="103"/>
      <c r="DR305" s="103"/>
      <c r="DS305" s="103"/>
      <c r="DT305" s="103"/>
      <c r="DU305" s="103"/>
      <c r="DV305" s="103"/>
      <c r="DW305" s="103"/>
      <c r="DX305" s="103"/>
      <c r="DY305" s="103"/>
      <c r="DZ305" s="103"/>
      <c r="EA305" s="103"/>
      <c r="EB305" s="103"/>
      <c r="EC305" s="103"/>
      <c r="ED305" s="103"/>
      <c r="EE305" s="103"/>
      <c r="EF305" s="103"/>
      <c r="EG305" s="103"/>
      <c r="EH305" s="103"/>
      <c r="EI305" s="103"/>
      <c r="EJ305" s="103"/>
      <c r="EK305" s="103"/>
      <c r="EL305" s="103"/>
      <c r="EM305" s="103"/>
      <c r="EN305" s="103"/>
      <c r="EO305" s="103"/>
      <c r="EP305" s="103"/>
      <c r="EQ305" s="103"/>
      <c r="ER305" s="103"/>
      <c r="ES305" s="103"/>
      <c r="ET305" s="103"/>
      <c r="EU305" s="103"/>
      <c r="EV305" s="103"/>
      <c r="EW305" s="103"/>
      <c r="EX305" s="103"/>
      <c r="EY305" s="103"/>
      <c r="EZ305" s="103"/>
      <c r="FA305" s="103"/>
      <c r="FB305" s="103"/>
      <c r="FC305" s="103"/>
      <c r="FD305" s="103"/>
      <c r="FE305" s="103"/>
      <c r="FF305" s="103"/>
      <c r="FG305" s="103"/>
      <c r="FH305" s="103"/>
      <c r="FI305" s="103"/>
      <c r="FJ305" s="103"/>
      <c r="FK305" s="103"/>
      <c r="FL305" s="103"/>
      <c r="FM305" s="103"/>
      <c r="FN305" s="103"/>
      <c r="FO305" s="103"/>
      <c r="FP305" s="103"/>
      <c r="FQ305" s="103"/>
      <c r="FR305" s="103"/>
      <c r="FS305" s="103"/>
      <c r="FT305" s="103"/>
      <c r="FU305" s="103"/>
      <c r="FV305" s="103"/>
      <c r="FW305" s="103"/>
      <c r="FX305" s="103"/>
      <c r="FY305" s="103"/>
      <c r="FZ305" s="103"/>
      <c r="GA305" s="103"/>
      <c r="GB305" s="103"/>
      <c r="GC305" s="103"/>
      <c r="GD305" s="103"/>
      <c r="GE305" s="103"/>
      <c r="GF305" s="103"/>
      <c r="GG305" s="103"/>
      <c r="GH305" s="103"/>
      <c r="GI305" s="103"/>
      <c r="GJ305" s="103"/>
      <c r="GK305" s="103"/>
      <c r="GL305" s="103"/>
      <c r="GM305" s="103"/>
      <c r="GN305" s="103"/>
      <c r="GO305" s="103"/>
      <c r="GP305" s="103"/>
      <c r="GQ305" s="103"/>
      <c r="GR305" s="103"/>
      <c r="GS305" s="103"/>
      <c r="GT305" s="103"/>
      <c r="GU305" s="103"/>
      <c r="GV305" s="103"/>
      <c r="GW305" s="103"/>
      <c r="GX305" s="103"/>
      <c r="GY305" s="103"/>
      <c r="GZ305" s="103"/>
      <c r="HA305" s="103"/>
      <c r="HB305" s="103"/>
      <c r="HC305" s="103"/>
      <c r="HD305" s="103"/>
      <c r="HE305" s="103"/>
      <c r="HF305" s="103"/>
      <c r="HG305" s="103"/>
      <c r="HH305" s="103"/>
      <c r="HI305" s="103"/>
      <c r="HJ305" s="103"/>
      <c r="HK305" s="103"/>
      <c r="HL305" s="103"/>
      <c r="HM305" s="103"/>
      <c r="HN305" s="103"/>
      <c r="HO305" s="103"/>
      <c r="HP305" s="103"/>
      <c r="HQ305" s="103"/>
      <c r="HR305" s="103"/>
      <c r="HS305" s="103"/>
      <c r="HT305" s="103"/>
      <c r="HU305" s="103"/>
      <c r="HV305" s="103"/>
      <c r="HW305" s="103"/>
      <c r="HX305" s="103"/>
      <c r="HY305" s="103"/>
      <c r="HZ305" s="103"/>
      <c r="IA305" s="103"/>
      <c r="IB305" s="103"/>
      <c r="IC305" s="103"/>
      <c r="ID305" s="103"/>
      <c r="IE305" s="103"/>
      <c r="IF305" s="103"/>
      <c r="IG305" s="103"/>
      <c r="IH305" s="103"/>
      <c r="II305" s="103"/>
      <c r="IJ305" s="103"/>
      <c r="IK305" s="103"/>
      <c r="IL305" s="103"/>
      <c r="IM305" s="103"/>
      <c r="IN305" s="103"/>
      <c r="IO305" s="103"/>
      <c r="IP305" s="103"/>
      <c r="IQ305" s="103"/>
      <c r="IR305" s="103"/>
      <c r="IS305" s="103"/>
      <c r="IT305" s="103"/>
      <c r="IU305" s="103"/>
      <c r="IV305" s="103"/>
      <c r="IW305" s="103"/>
      <c r="IX305" s="103"/>
      <c r="IY305" s="103"/>
      <c r="IZ305" s="103"/>
    </row>
    <row r="306" spans="1:260" s="108" customFormat="1" ht="15" hidden="1" x14ac:dyDescent="0.25">
      <c r="A306" s="8"/>
      <c r="B306" s="8"/>
      <c r="C306" s="4"/>
      <c r="D306" s="9"/>
      <c r="E306" s="9"/>
      <c r="F306" s="9"/>
      <c r="G306" s="9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103"/>
      <c r="U306" s="4"/>
      <c r="V306" s="4"/>
      <c r="W306" s="4"/>
      <c r="X306" s="4"/>
      <c r="Y306" s="4"/>
      <c r="Z306" s="4"/>
      <c r="AA306" s="4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3"/>
      <c r="CF306" s="103"/>
      <c r="CG306" s="103"/>
      <c r="CH306" s="103"/>
      <c r="CI306" s="103"/>
      <c r="CJ306" s="103"/>
      <c r="CK306" s="103"/>
      <c r="CL306" s="103"/>
      <c r="CM306" s="103"/>
      <c r="CN306" s="103"/>
      <c r="CO306" s="103"/>
      <c r="CP306" s="103"/>
      <c r="CQ306" s="103"/>
      <c r="CR306" s="103"/>
      <c r="CS306" s="103"/>
      <c r="CT306" s="103"/>
      <c r="CU306" s="103"/>
      <c r="CV306" s="103"/>
      <c r="CW306" s="103"/>
      <c r="CX306" s="103"/>
      <c r="CY306" s="103"/>
      <c r="CZ306" s="103"/>
      <c r="DA306" s="103"/>
      <c r="DB306" s="103"/>
      <c r="DC306" s="103"/>
      <c r="DD306" s="103"/>
      <c r="DE306" s="103"/>
      <c r="DF306" s="103"/>
      <c r="DG306" s="103"/>
      <c r="DH306" s="103"/>
      <c r="DI306" s="103"/>
      <c r="DJ306" s="103"/>
      <c r="DK306" s="103"/>
      <c r="DL306" s="103"/>
      <c r="DM306" s="103"/>
      <c r="DN306" s="103"/>
      <c r="DO306" s="103"/>
      <c r="DP306" s="103"/>
      <c r="DQ306" s="103"/>
      <c r="DR306" s="103"/>
      <c r="DS306" s="103"/>
      <c r="DT306" s="103"/>
      <c r="DU306" s="103"/>
      <c r="DV306" s="103"/>
      <c r="DW306" s="103"/>
      <c r="DX306" s="103"/>
      <c r="DY306" s="103"/>
      <c r="DZ306" s="103"/>
      <c r="EA306" s="103"/>
      <c r="EB306" s="103"/>
      <c r="EC306" s="103"/>
      <c r="ED306" s="103"/>
      <c r="EE306" s="103"/>
      <c r="EF306" s="103"/>
      <c r="EG306" s="103"/>
      <c r="EH306" s="103"/>
      <c r="EI306" s="103"/>
      <c r="EJ306" s="103"/>
      <c r="EK306" s="103"/>
      <c r="EL306" s="103"/>
      <c r="EM306" s="103"/>
      <c r="EN306" s="103"/>
      <c r="EO306" s="103"/>
      <c r="EP306" s="103"/>
      <c r="EQ306" s="103"/>
      <c r="ER306" s="103"/>
      <c r="ES306" s="103"/>
      <c r="ET306" s="103"/>
      <c r="EU306" s="103"/>
      <c r="EV306" s="103"/>
      <c r="EW306" s="103"/>
      <c r="EX306" s="103"/>
      <c r="EY306" s="103"/>
      <c r="EZ306" s="103"/>
      <c r="FA306" s="103"/>
      <c r="FB306" s="103"/>
      <c r="FC306" s="103"/>
      <c r="FD306" s="103"/>
      <c r="FE306" s="103"/>
      <c r="FF306" s="103"/>
      <c r="FG306" s="103"/>
      <c r="FH306" s="103"/>
      <c r="FI306" s="103"/>
      <c r="FJ306" s="103"/>
      <c r="FK306" s="103"/>
      <c r="FL306" s="103"/>
      <c r="FM306" s="103"/>
      <c r="FN306" s="103"/>
      <c r="FO306" s="103"/>
      <c r="FP306" s="103"/>
      <c r="FQ306" s="103"/>
      <c r="FR306" s="103"/>
      <c r="FS306" s="103"/>
      <c r="FT306" s="103"/>
      <c r="FU306" s="103"/>
      <c r="FV306" s="103"/>
      <c r="FW306" s="103"/>
      <c r="FX306" s="103"/>
      <c r="FY306" s="103"/>
      <c r="FZ306" s="103"/>
      <c r="GA306" s="103"/>
      <c r="GB306" s="103"/>
      <c r="GC306" s="103"/>
      <c r="GD306" s="103"/>
      <c r="GE306" s="103"/>
      <c r="GF306" s="103"/>
      <c r="GG306" s="103"/>
      <c r="GH306" s="103"/>
      <c r="GI306" s="103"/>
      <c r="GJ306" s="103"/>
      <c r="GK306" s="103"/>
      <c r="GL306" s="103"/>
      <c r="GM306" s="103"/>
      <c r="GN306" s="103"/>
      <c r="GO306" s="103"/>
      <c r="GP306" s="103"/>
      <c r="GQ306" s="103"/>
      <c r="GR306" s="103"/>
      <c r="GS306" s="103"/>
      <c r="GT306" s="103"/>
      <c r="GU306" s="103"/>
      <c r="GV306" s="103"/>
      <c r="GW306" s="103"/>
      <c r="GX306" s="103"/>
      <c r="GY306" s="103"/>
      <c r="GZ306" s="103"/>
      <c r="HA306" s="103"/>
      <c r="HB306" s="103"/>
      <c r="HC306" s="103"/>
      <c r="HD306" s="103"/>
      <c r="HE306" s="103"/>
      <c r="HF306" s="103"/>
      <c r="HG306" s="103"/>
      <c r="HH306" s="103"/>
      <c r="HI306" s="103"/>
      <c r="HJ306" s="103"/>
      <c r="HK306" s="103"/>
      <c r="HL306" s="103"/>
      <c r="HM306" s="103"/>
      <c r="HN306" s="103"/>
      <c r="HO306" s="103"/>
      <c r="HP306" s="103"/>
      <c r="HQ306" s="103"/>
      <c r="HR306" s="103"/>
      <c r="HS306" s="103"/>
      <c r="HT306" s="103"/>
      <c r="HU306" s="103"/>
      <c r="HV306" s="103"/>
      <c r="HW306" s="103"/>
      <c r="HX306" s="103"/>
      <c r="HY306" s="103"/>
      <c r="HZ306" s="103"/>
      <c r="IA306" s="103"/>
      <c r="IB306" s="103"/>
      <c r="IC306" s="103"/>
      <c r="ID306" s="103"/>
      <c r="IE306" s="103"/>
      <c r="IF306" s="103"/>
      <c r="IG306" s="103"/>
      <c r="IH306" s="103"/>
      <c r="II306" s="103"/>
      <c r="IJ306" s="103"/>
      <c r="IK306" s="103"/>
      <c r="IL306" s="103"/>
      <c r="IM306" s="103"/>
      <c r="IN306" s="103"/>
      <c r="IO306" s="103"/>
      <c r="IP306" s="103"/>
      <c r="IQ306" s="103"/>
      <c r="IR306" s="103"/>
      <c r="IS306" s="103"/>
      <c r="IT306" s="103"/>
      <c r="IU306" s="103"/>
      <c r="IV306" s="103"/>
      <c r="IW306" s="103"/>
      <c r="IX306" s="103"/>
      <c r="IY306" s="103"/>
      <c r="IZ306" s="103"/>
    </row>
    <row r="307" spans="1:260" s="108" customFormat="1" ht="15" hidden="1" x14ac:dyDescent="0.25">
      <c r="A307" s="8"/>
      <c r="B307" s="8"/>
      <c r="C307" s="4"/>
      <c r="D307" s="9"/>
      <c r="E307" s="9"/>
      <c r="F307" s="9"/>
      <c r="G307" s="9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103"/>
      <c r="U307" s="4"/>
      <c r="V307" s="4"/>
      <c r="W307" s="4"/>
      <c r="X307" s="4"/>
      <c r="Y307" s="4"/>
      <c r="Z307" s="4"/>
      <c r="AA307" s="4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  <c r="CJ307" s="103"/>
      <c r="CK307" s="103"/>
      <c r="CL307" s="103"/>
      <c r="CM307" s="103"/>
      <c r="CN307" s="103"/>
      <c r="CO307" s="103"/>
      <c r="CP307" s="103"/>
      <c r="CQ307" s="103"/>
      <c r="CR307" s="103"/>
      <c r="CS307" s="103"/>
      <c r="CT307" s="103"/>
      <c r="CU307" s="103"/>
      <c r="CV307" s="103"/>
      <c r="CW307" s="103"/>
      <c r="CX307" s="103"/>
      <c r="CY307" s="103"/>
      <c r="CZ307" s="103"/>
      <c r="DA307" s="103"/>
      <c r="DB307" s="103"/>
      <c r="DC307" s="103"/>
      <c r="DD307" s="103"/>
      <c r="DE307" s="103"/>
      <c r="DF307" s="103"/>
      <c r="DG307" s="103"/>
      <c r="DH307" s="103"/>
      <c r="DI307" s="103"/>
      <c r="DJ307" s="103"/>
      <c r="DK307" s="103"/>
      <c r="DL307" s="103"/>
      <c r="DM307" s="103"/>
      <c r="DN307" s="103"/>
      <c r="DO307" s="103"/>
      <c r="DP307" s="103"/>
      <c r="DQ307" s="103"/>
      <c r="DR307" s="103"/>
      <c r="DS307" s="103"/>
      <c r="DT307" s="103"/>
      <c r="DU307" s="103"/>
      <c r="DV307" s="103"/>
      <c r="DW307" s="103"/>
      <c r="DX307" s="103"/>
      <c r="DY307" s="103"/>
      <c r="DZ307" s="103"/>
      <c r="EA307" s="103"/>
      <c r="EB307" s="103"/>
      <c r="EC307" s="103"/>
      <c r="ED307" s="103"/>
      <c r="EE307" s="103"/>
      <c r="EF307" s="103"/>
      <c r="EG307" s="103"/>
      <c r="EH307" s="103"/>
      <c r="EI307" s="103"/>
      <c r="EJ307" s="103"/>
      <c r="EK307" s="103"/>
      <c r="EL307" s="103"/>
      <c r="EM307" s="103"/>
      <c r="EN307" s="103"/>
      <c r="EO307" s="103"/>
      <c r="EP307" s="103"/>
      <c r="EQ307" s="103"/>
      <c r="ER307" s="103"/>
      <c r="ES307" s="103"/>
      <c r="ET307" s="103"/>
      <c r="EU307" s="103"/>
      <c r="EV307" s="103"/>
      <c r="EW307" s="103"/>
      <c r="EX307" s="103"/>
      <c r="EY307" s="103"/>
      <c r="EZ307" s="103"/>
      <c r="FA307" s="103"/>
      <c r="FB307" s="103"/>
      <c r="FC307" s="103"/>
      <c r="FD307" s="103"/>
      <c r="FE307" s="103"/>
      <c r="FF307" s="103"/>
      <c r="FG307" s="103"/>
      <c r="FH307" s="103"/>
      <c r="FI307" s="103"/>
      <c r="FJ307" s="103"/>
      <c r="FK307" s="103"/>
      <c r="FL307" s="103"/>
      <c r="FM307" s="103"/>
      <c r="FN307" s="103"/>
      <c r="FO307" s="103"/>
      <c r="FP307" s="103"/>
      <c r="FQ307" s="103"/>
      <c r="FR307" s="103"/>
      <c r="FS307" s="103"/>
      <c r="FT307" s="103"/>
      <c r="FU307" s="103"/>
      <c r="FV307" s="103"/>
      <c r="FW307" s="103"/>
      <c r="FX307" s="103"/>
      <c r="FY307" s="103"/>
      <c r="FZ307" s="103"/>
      <c r="GA307" s="103"/>
      <c r="GB307" s="103"/>
      <c r="GC307" s="103"/>
      <c r="GD307" s="103"/>
      <c r="GE307" s="103"/>
      <c r="GF307" s="103"/>
      <c r="GG307" s="103"/>
      <c r="GH307" s="103"/>
      <c r="GI307" s="103"/>
      <c r="GJ307" s="103"/>
      <c r="GK307" s="103"/>
      <c r="GL307" s="103"/>
      <c r="GM307" s="103"/>
      <c r="GN307" s="103"/>
      <c r="GO307" s="103"/>
      <c r="GP307" s="103"/>
      <c r="GQ307" s="103"/>
      <c r="GR307" s="103"/>
      <c r="GS307" s="103"/>
      <c r="GT307" s="103"/>
      <c r="GU307" s="103"/>
      <c r="GV307" s="103"/>
      <c r="GW307" s="103"/>
      <c r="GX307" s="103"/>
      <c r="GY307" s="103"/>
      <c r="GZ307" s="103"/>
      <c r="HA307" s="103"/>
      <c r="HB307" s="103"/>
      <c r="HC307" s="103"/>
      <c r="HD307" s="103"/>
      <c r="HE307" s="103"/>
      <c r="HF307" s="103"/>
      <c r="HG307" s="103"/>
      <c r="HH307" s="103"/>
      <c r="HI307" s="103"/>
      <c r="HJ307" s="103"/>
      <c r="HK307" s="103"/>
      <c r="HL307" s="103"/>
      <c r="HM307" s="103"/>
      <c r="HN307" s="103"/>
      <c r="HO307" s="103"/>
      <c r="HP307" s="103"/>
      <c r="HQ307" s="103"/>
      <c r="HR307" s="103"/>
      <c r="HS307" s="103"/>
      <c r="HT307" s="103"/>
      <c r="HU307" s="103"/>
      <c r="HV307" s="103"/>
      <c r="HW307" s="103"/>
      <c r="HX307" s="103"/>
      <c r="HY307" s="103"/>
      <c r="HZ307" s="103"/>
      <c r="IA307" s="103"/>
      <c r="IB307" s="103"/>
      <c r="IC307" s="103"/>
      <c r="ID307" s="103"/>
      <c r="IE307" s="103"/>
      <c r="IF307" s="103"/>
      <c r="IG307" s="103"/>
      <c r="IH307" s="103"/>
      <c r="II307" s="103"/>
      <c r="IJ307" s="103"/>
      <c r="IK307" s="103"/>
      <c r="IL307" s="103"/>
      <c r="IM307" s="103"/>
      <c r="IN307" s="103"/>
      <c r="IO307" s="103"/>
      <c r="IP307" s="103"/>
      <c r="IQ307" s="103"/>
      <c r="IR307" s="103"/>
      <c r="IS307" s="103"/>
      <c r="IT307" s="103"/>
      <c r="IU307" s="103"/>
      <c r="IV307" s="103"/>
      <c r="IW307" s="103"/>
      <c r="IX307" s="103"/>
      <c r="IY307" s="103"/>
      <c r="IZ307" s="103"/>
    </row>
    <row r="308" spans="1:260" s="108" customFormat="1" ht="15" hidden="1" x14ac:dyDescent="0.25">
      <c r="A308" s="8"/>
      <c r="B308" s="8"/>
      <c r="C308" s="4"/>
      <c r="D308" s="9"/>
      <c r="E308" s="9"/>
      <c r="F308" s="9"/>
      <c r="G308" s="9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103"/>
      <c r="U308" s="4"/>
      <c r="V308" s="4"/>
      <c r="W308" s="4"/>
      <c r="X308" s="4"/>
      <c r="Y308" s="4"/>
      <c r="Z308" s="4"/>
      <c r="AA308" s="4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3"/>
      <c r="CF308" s="103"/>
      <c r="CG308" s="103"/>
      <c r="CH308" s="103"/>
      <c r="CI308" s="103"/>
      <c r="CJ308" s="103"/>
      <c r="CK308" s="103"/>
      <c r="CL308" s="103"/>
      <c r="CM308" s="103"/>
      <c r="CN308" s="103"/>
      <c r="CO308" s="103"/>
      <c r="CP308" s="103"/>
      <c r="CQ308" s="103"/>
      <c r="CR308" s="103"/>
      <c r="CS308" s="103"/>
      <c r="CT308" s="103"/>
      <c r="CU308" s="103"/>
      <c r="CV308" s="103"/>
      <c r="CW308" s="103"/>
      <c r="CX308" s="103"/>
      <c r="CY308" s="103"/>
      <c r="CZ308" s="103"/>
      <c r="DA308" s="103"/>
      <c r="DB308" s="103"/>
      <c r="DC308" s="103"/>
      <c r="DD308" s="103"/>
      <c r="DE308" s="103"/>
      <c r="DF308" s="103"/>
      <c r="DG308" s="103"/>
      <c r="DH308" s="103"/>
      <c r="DI308" s="103"/>
      <c r="DJ308" s="103"/>
      <c r="DK308" s="103"/>
      <c r="DL308" s="103"/>
      <c r="DM308" s="103"/>
      <c r="DN308" s="103"/>
      <c r="DO308" s="103"/>
      <c r="DP308" s="103"/>
      <c r="DQ308" s="103"/>
      <c r="DR308" s="103"/>
      <c r="DS308" s="103"/>
      <c r="DT308" s="103"/>
      <c r="DU308" s="103"/>
      <c r="DV308" s="103"/>
      <c r="DW308" s="103"/>
      <c r="DX308" s="103"/>
      <c r="DY308" s="103"/>
      <c r="DZ308" s="103"/>
      <c r="EA308" s="103"/>
      <c r="EB308" s="103"/>
      <c r="EC308" s="103"/>
      <c r="ED308" s="103"/>
      <c r="EE308" s="103"/>
      <c r="EF308" s="103"/>
      <c r="EG308" s="103"/>
      <c r="EH308" s="103"/>
      <c r="EI308" s="103"/>
      <c r="EJ308" s="103"/>
      <c r="EK308" s="103"/>
      <c r="EL308" s="103"/>
      <c r="EM308" s="103"/>
      <c r="EN308" s="103"/>
      <c r="EO308" s="103"/>
      <c r="EP308" s="103"/>
      <c r="EQ308" s="103"/>
      <c r="ER308" s="103"/>
      <c r="ES308" s="103"/>
      <c r="ET308" s="103"/>
      <c r="EU308" s="103"/>
      <c r="EV308" s="103"/>
      <c r="EW308" s="103"/>
      <c r="EX308" s="103"/>
      <c r="EY308" s="103"/>
      <c r="EZ308" s="103"/>
      <c r="FA308" s="103"/>
      <c r="FB308" s="103"/>
      <c r="FC308" s="103"/>
      <c r="FD308" s="103"/>
      <c r="FE308" s="103"/>
      <c r="FF308" s="103"/>
      <c r="FG308" s="103"/>
      <c r="FH308" s="103"/>
      <c r="FI308" s="103"/>
      <c r="FJ308" s="103"/>
      <c r="FK308" s="103"/>
      <c r="FL308" s="103"/>
      <c r="FM308" s="103"/>
      <c r="FN308" s="103"/>
      <c r="FO308" s="103"/>
      <c r="FP308" s="103"/>
      <c r="FQ308" s="103"/>
      <c r="FR308" s="103"/>
      <c r="FS308" s="103"/>
      <c r="FT308" s="103"/>
      <c r="FU308" s="103"/>
      <c r="FV308" s="103"/>
      <c r="FW308" s="103"/>
      <c r="FX308" s="103"/>
      <c r="FY308" s="103"/>
      <c r="FZ308" s="103"/>
      <c r="GA308" s="103"/>
      <c r="GB308" s="103"/>
      <c r="GC308" s="103"/>
      <c r="GD308" s="103"/>
      <c r="GE308" s="103"/>
      <c r="GF308" s="103"/>
      <c r="GG308" s="103"/>
      <c r="GH308" s="103"/>
      <c r="GI308" s="103"/>
      <c r="GJ308" s="103"/>
      <c r="GK308" s="103"/>
      <c r="GL308" s="103"/>
      <c r="GM308" s="103"/>
      <c r="GN308" s="103"/>
      <c r="GO308" s="103"/>
      <c r="GP308" s="103"/>
      <c r="GQ308" s="103"/>
      <c r="GR308" s="103"/>
      <c r="GS308" s="103"/>
      <c r="GT308" s="103"/>
      <c r="GU308" s="103"/>
      <c r="GV308" s="103"/>
      <c r="GW308" s="103"/>
      <c r="GX308" s="103"/>
      <c r="GY308" s="103"/>
      <c r="GZ308" s="103"/>
      <c r="HA308" s="103"/>
      <c r="HB308" s="103"/>
      <c r="HC308" s="103"/>
      <c r="HD308" s="103"/>
      <c r="HE308" s="103"/>
      <c r="HF308" s="103"/>
      <c r="HG308" s="103"/>
      <c r="HH308" s="103"/>
      <c r="HI308" s="103"/>
      <c r="HJ308" s="103"/>
      <c r="HK308" s="103"/>
      <c r="HL308" s="103"/>
      <c r="HM308" s="103"/>
      <c r="HN308" s="103"/>
      <c r="HO308" s="103"/>
      <c r="HP308" s="103"/>
      <c r="HQ308" s="103"/>
      <c r="HR308" s="103"/>
      <c r="HS308" s="103"/>
      <c r="HT308" s="103"/>
      <c r="HU308" s="103"/>
      <c r="HV308" s="103"/>
      <c r="HW308" s="103"/>
      <c r="HX308" s="103"/>
      <c r="HY308" s="103"/>
      <c r="HZ308" s="103"/>
      <c r="IA308" s="103"/>
      <c r="IB308" s="103"/>
      <c r="IC308" s="103"/>
      <c r="ID308" s="103"/>
      <c r="IE308" s="103"/>
      <c r="IF308" s="103"/>
      <c r="IG308" s="103"/>
      <c r="IH308" s="103"/>
      <c r="II308" s="103"/>
      <c r="IJ308" s="103"/>
      <c r="IK308" s="103"/>
      <c r="IL308" s="103"/>
      <c r="IM308" s="103"/>
      <c r="IN308" s="103"/>
      <c r="IO308" s="103"/>
      <c r="IP308" s="103"/>
      <c r="IQ308" s="103"/>
      <c r="IR308" s="103"/>
      <c r="IS308" s="103"/>
      <c r="IT308" s="103"/>
      <c r="IU308" s="103"/>
      <c r="IV308" s="103"/>
      <c r="IW308" s="103"/>
      <c r="IX308" s="103"/>
      <c r="IY308" s="103"/>
      <c r="IZ308" s="103"/>
    </row>
    <row r="309" spans="1:260" s="108" customFormat="1" ht="15" hidden="1" x14ac:dyDescent="0.25">
      <c r="A309" s="8"/>
      <c r="B309" s="8"/>
      <c r="C309" s="4"/>
      <c r="D309" s="9"/>
      <c r="E309" s="9"/>
      <c r="F309" s="9"/>
      <c r="G309" s="9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103"/>
      <c r="U309" s="4"/>
      <c r="V309" s="4"/>
      <c r="W309" s="4"/>
      <c r="X309" s="4"/>
      <c r="Y309" s="4"/>
      <c r="Z309" s="4"/>
      <c r="AA309" s="4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3"/>
      <c r="CF309" s="103"/>
      <c r="CG309" s="103"/>
      <c r="CH309" s="103"/>
      <c r="CI309" s="103"/>
      <c r="CJ309" s="103"/>
      <c r="CK309" s="103"/>
      <c r="CL309" s="103"/>
      <c r="CM309" s="103"/>
      <c r="CN309" s="103"/>
      <c r="CO309" s="103"/>
      <c r="CP309" s="103"/>
      <c r="CQ309" s="103"/>
      <c r="CR309" s="103"/>
      <c r="CS309" s="103"/>
      <c r="CT309" s="103"/>
      <c r="CU309" s="103"/>
      <c r="CV309" s="103"/>
      <c r="CW309" s="103"/>
      <c r="CX309" s="103"/>
      <c r="CY309" s="103"/>
      <c r="CZ309" s="103"/>
      <c r="DA309" s="103"/>
      <c r="DB309" s="103"/>
      <c r="DC309" s="103"/>
      <c r="DD309" s="103"/>
      <c r="DE309" s="103"/>
      <c r="DF309" s="103"/>
      <c r="DG309" s="103"/>
      <c r="DH309" s="103"/>
      <c r="DI309" s="103"/>
      <c r="DJ309" s="103"/>
      <c r="DK309" s="103"/>
      <c r="DL309" s="103"/>
      <c r="DM309" s="103"/>
      <c r="DN309" s="103"/>
      <c r="DO309" s="103"/>
      <c r="DP309" s="103"/>
      <c r="DQ309" s="103"/>
      <c r="DR309" s="103"/>
      <c r="DS309" s="103"/>
      <c r="DT309" s="103"/>
      <c r="DU309" s="103"/>
      <c r="DV309" s="103"/>
      <c r="DW309" s="103"/>
      <c r="DX309" s="103"/>
      <c r="DY309" s="103"/>
      <c r="DZ309" s="103"/>
      <c r="EA309" s="103"/>
      <c r="EB309" s="103"/>
      <c r="EC309" s="103"/>
      <c r="ED309" s="103"/>
      <c r="EE309" s="103"/>
      <c r="EF309" s="103"/>
      <c r="EG309" s="103"/>
      <c r="EH309" s="103"/>
      <c r="EI309" s="103"/>
      <c r="EJ309" s="103"/>
      <c r="EK309" s="103"/>
      <c r="EL309" s="103"/>
      <c r="EM309" s="103"/>
      <c r="EN309" s="103"/>
      <c r="EO309" s="103"/>
      <c r="EP309" s="103"/>
      <c r="EQ309" s="103"/>
      <c r="ER309" s="103"/>
      <c r="ES309" s="103"/>
      <c r="ET309" s="103"/>
      <c r="EU309" s="103"/>
      <c r="EV309" s="103"/>
      <c r="EW309" s="103"/>
      <c r="EX309" s="103"/>
      <c r="EY309" s="103"/>
      <c r="EZ309" s="103"/>
      <c r="FA309" s="103"/>
      <c r="FB309" s="103"/>
      <c r="FC309" s="103"/>
      <c r="FD309" s="103"/>
      <c r="FE309" s="103"/>
      <c r="FF309" s="103"/>
      <c r="FG309" s="103"/>
      <c r="FH309" s="103"/>
      <c r="FI309" s="103"/>
      <c r="FJ309" s="103"/>
      <c r="FK309" s="103"/>
      <c r="FL309" s="103"/>
      <c r="FM309" s="103"/>
      <c r="FN309" s="103"/>
      <c r="FO309" s="103"/>
      <c r="FP309" s="103"/>
      <c r="FQ309" s="103"/>
      <c r="FR309" s="103"/>
      <c r="FS309" s="103"/>
      <c r="FT309" s="103"/>
      <c r="FU309" s="103"/>
      <c r="FV309" s="103"/>
      <c r="FW309" s="103"/>
      <c r="FX309" s="103"/>
      <c r="FY309" s="103"/>
      <c r="FZ309" s="103"/>
      <c r="GA309" s="103"/>
      <c r="GB309" s="103"/>
      <c r="GC309" s="103"/>
      <c r="GD309" s="103"/>
      <c r="GE309" s="103"/>
      <c r="GF309" s="103"/>
      <c r="GG309" s="103"/>
      <c r="GH309" s="103"/>
      <c r="GI309" s="103"/>
      <c r="GJ309" s="103"/>
      <c r="GK309" s="103"/>
      <c r="GL309" s="103"/>
      <c r="GM309" s="103"/>
      <c r="GN309" s="103"/>
      <c r="GO309" s="103"/>
      <c r="GP309" s="103"/>
      <c r="GQ309" s="103"/>
      <c r="GR309" s="103"/>
      <c r="GS309" s="103"/>
      <c r="GT309" s="103"/>
      <c r="GU309" s="103"/>
      <c r="GV309" s="103"/>
      <c r="GW309" s="103"/>
      <c r="GX309" s="103"/>
      <c r="GY309" s="103"/>
      <c r="GZ309" s="103"/>
      <c r="HA309" s="103"/>
      <c r="HB309" s="103"/>
      <c r="HC309" s="103"/>
      <c r="HD309" s="103"/>
      <c r="HE309" s="103"/>
      <c r="HF309" s="103"/>
      <c r="HG309" s="103"/>
      <c r="HH309" s="103"/>
      <c r="HI309" s="103"/>
      <c r="HJ309" s="103"/>
      <c r="HK309" s="103"/>
      <c r="HL309" s="103"/>
      <c r="HM309" s="103"/>
      <c r="HN309" s="103"/>
      <c r="HO309" s="103"/>
      <c r="HP309" s="103"/>
      <c r="HQ309" s="103"/>
      <c r="HR309" s="103"/>
      <c r="HS309" s="103"/>
      <c r="HT309" s="103"/>
      <c r="HU309" s="103"/>
      <c r="HV309" s="103"/>
      <c r="HW309" s="103"/>
      <c r="HX309" s="103"/>
      <c r="HY309" s="103"/>
      <c r="HZ309" s="103"/>
      <c r="IA309" s="103"/>
      <c r="IB309" s="103"/>
      <c r="IC309" s="103"/>
      <c r="ID309" s="103"/>
      <c r="IE309" s="103"/>
      <c r="IF309" s="103"/>
      <c r="IG309" s="103"/>
      <c r="IH309" s="103"/>
      <c r="II309" s="103"/>
      <c r="IJ309" s="103"/>
      <c r="IK309" s="103"/>
      <c r="IL309" s="103"/>
      <c r="IM309" s="103"/>
      <c r="IN309" s="103"/>
      <c r="IO309" s="103"/>
      <c r="IP309" s="103"/>
      <c r="IQ309" s="103"/>
      <c r="IR309" s="103"/>
      <c r="IS309" s="103"/>
      <c r="IT309" s="103"/>
      <c r="IU309" s="103"/>
      <c r="IV309" s="103"/>
      <c r="IW309" s="103"/>
      <c r="IX309" s="103"/>
      <c r="IY309" s="103"/>
      <c r="IZ309" s="103"/>
    </row>
    <row r="310" spans="1:260" s="108" customFormat="1" ht="15" hidden="1" x14ac:dyDescent="0.25">
      <c r="A310" s="8"/>
      <c r="B310" s="8"/>
      <c r="C310" s="4"/>
      <c r="D310" s="9"/>
      <c r="E310" s="9"/>
      <c r="F310" s="9"/>
      <c r="G310" s="9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103"/>
      <c r="U310" s="4"/>
      <c r="V310" s="4"/>
      <c r="W310" s="4"/>
      <c r="X310" s="4"/>
      <c r="Y310" s="4"/>
      <c r="Z310" s="4"/>
      <c r="AA310" s="4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3"/>
      <c r="CF310" s="103"/>
      <c r="CG310" s="103"/>
      <c r="CH310" s="103"/>
      <c r="CI310" s="103"/>
      <c r="CJ310" s="103"/>
      <c r="CK310" s="103"/>
      <c r="CL310" s="103"/>
      <c r="CM310" s="103"/>
      <c r="CN310" s="103"/>
      <c r="CO310" s="103"/>
      <c r="CP310" s="103"/>
      <c r="CQ310" s="103"/>
      <c r="CR310" s="103"/>
      <c r="CS310" s="103"/>
      <c r="CT310" s="103"/>
      <c r="CU310" s="103"/>
      <c r="CV310" s="103"/>
      <c r="CW310" s="103"/>
      <c r="CX310" s="103"/>
      <c r="CY310" s="103"/>
      <c r="CZ310" s="103"/>
      <c r="DA310" s="103"/>
      <c r="DB310" s="103"/>
      <c r="DC310" s="103"/>
      <c r="DD310" s="103"/>
      <c r="DE310" s="103"/>
      <c r="DF310" s="103"/>
      <c r="DG310" s="103"/>
      <c r="DH310" s="103"/>
      <c r="DI310" s="103"/>
      <c r="DJ310" s="103"/>
      <c r="DK310" s="103"/>
      <c r="DL310" s="103"/>
      <c r="DM310" s="103"/>
      <c r="DN310" s="103"/>
      <c r="DO310" s="103"/>
      <c r="DP310" s="103"/>
      <c r="DQ310" s="103"/>
      <c r="DR310" s="103"/>
      <c r="DS310" s="103"/>
      <c r="DT310" s="103"/>
      <c r="DU310" s="103"/>
      <c r="DV310" s="103"/>
      <c r="DW310" s="103"/>
      <c r="DX310" s="103"/>
      <c r="DY310" s="103"/>
      <c r="DZ310" s="103"/>
      <c r="EA310" s="103"/>
      <c r="EB310" s="103"/>
      <c r="EC310" s="103"/>
      <c r="ED310" s="103"/>
      <c r="EE310" s="103"/>
      <c r="EF310" s="103"/>
      <c r="EG310" s="103"/>
      <c r="EH310" s="103"/>
      <c r="EI310" s="103"/>
      <c r="EJ310" s="103"/>
      <c r="EK310" s="103"/>
      <c r="EL310" s="103"/>
      <c r="EM310" s="103"/>
      <c r="EN310" s="103"/>
      <c r="EO310" s="103"/>
      <c r="EP310" s="103"/>
      <c r="EQ310" s="103"/>
      <c r="ER310" s="103"/>
      <c r="ES310" s="103"/>
      <c r="ET310" s="103"/>
      <c r="EU310" s="103"/>
      <c r="EV310" s="103"/>
      <c r="EW310" s="103"/>
      <c r="EX310" s="103"/>
      <c r="EY310" s="103"/>
      <c r="EZ310" s="103"/>
      <c r="FA310" s="103"/>
      <c r="FB310" s="103"/>
      <c r="FC310" s="103"/>
      <c r="FD310" s="103"/>
      <c r="FE310" s="103"/>
      <c r="FF310" s="103"/>
      <c r="FG310" s="103"/>
      <c r="FH310" s="103"/>
      <c r="FI310" s="103"/>
      <c r="FJ310" s="103"/>
      <c r="FK310" s="103"/>
      <c r="FL310" s="103"/>
      <c r="FM310" s="103"/>
      <c r="FN310" s="103"/>
      <c r="FO310" s="103"/>
      <c r="FP310" s="103"/>
      <c r="FQ310" s="103"/>
      <c r="FR310" s="103"/>
      <c r="FS310" s="103"/>
      <c r="FT310" s="103"/>
      <c r="FU310" s="103"/>
      <c r="FV310" s="103"/>
      <c r="FW310" s="103"/>
      <c r="FX310" s="103"/>
      <c r="FY310" s="103"/>
      <c r="FZ310" s="103"/>
      <c r="GA310" s="103"/>
      <c r="GB310" s="103"/>
      <c r="GC310" s="103"/>
      <c r="GD310" s="103"/>
      <c r="GE310" s="103"/>
      <c r="GF310" s="103"/>
      <c r="GG310" s="103"/>
      <c r="GH310" s="103"/>
      <c r="GI310" s="103"/>
      <c r="GJ310" s="103"/>
      <c r="GK310" s="103"/>
      <c r="GL310" s="103"/>
      <c r="GM310" s="103"/>
      <c r="GN310" s="103"/>
      <c r="GO310" s="103"/>
      <c r="GP310" s="103"/>
      <c r="GQ310" s="103"/>
      <c r="GR310" s="103"/>
      <c r="GS310" s="103"/>
      <c r="GT310" s="103"/>
      <c r="GU310" s="103"/>
      <c r="GV310" s="103"/>
      <c r="GW310" s="103"/>
      <c r="GX310" s="103"/>
      <c r="GY310" s="103"/>
      <c r="GZ310" s="103"/>
      <c r="HA310" s="103"/>
      <c r="HB310" s="103"/>
      <c r="HC310" s="103"/>
      <c r="HD310" s="103"/>
      <c r="HE310" s="103"/>
      <c r="HF310" s="103"/>
      <c r="HG310" s="103"/>
      <c r="HH310" s="103"/>
      <c r="HI310" s="103"/>
      <c r="HJ310" s="103"/>
      <c r="HK310" s="103"/>
      <c r="HL310" s="103"/>
      <c r="HM310" s="103"/>
      <c r="HN310" s="103"/>
      <c r="HO310" s="103"/>
      <c r="HP310" s="103"/>
      <c r="HQ310" s="103"/>
      <c r="HR310" s="103"/>
      <c r="HS310" s="103"/>
      <c r="HT310" s="103"/>
      <c r="HU310" s="103"/>
      <c r="HV310" s="103"/>
      <c r="HW310" s="103"/>
      <c r="HX310" s="103"/>
      <c r="HY310" s="103"/>
      <c r="HZ310" s="103"/>
      <c r="IA310" s="103"/>
      <c r="IB310" s="103"/>
      <c r="IC310" s="103"/>
      <c r="ID310" s="103"/>
      <c r="IE310" s="103"/>
      <c r="IF310" s="103"/>
      <c r="IG310" s="103"/>
      <c r="IH310" s="103"/>
      <c r="II310" s="103"/>
      <c r="IJ310" s="103"/>
      <c r="IK310" s="103"/>
      <c r="IL310" s="103"/>
      <c r="IM310" s="103"/>
      <c r="IN310" s="103"/>
      <c r="IO310" s="103"/>
      <c r="IP310" s="103"/>
      <c r="IQ310" s="103"/>
      <c r="IR310" s="103"/>
      <c r="IS310" s="103"/>
      <c r="IT310" s="103"/>
      <c r="IU310" s="103"/>
      <c r="IV310" s="103"/>
      <c r="IW310" s="103"/>
      <c r="IX310" s="103"/>
      <c r="IY310" s="103"/>
      <c r="IZ310" s="103"/>
    </row>
    <row r="311" spans="1:260" s="108" customFormat="1" ht="15" hidden="1" x14ac:dyDescent="0.25">
      <c r="A311" s="8"/>
      <c r="B311" s="8"/>
      <c r="C311" s="4"/>
      <c r="D311" s="9"/>
      <c r="E311" s="9"/>
      <c r="F311" s="9"/>
      <c r="G311" s="9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103"/>
      <c r="U311" s="4"/>
      <c r="V311" s="4"/>
      <c r="W311" s="4"/>
      <c r="X311" s="4"/>
      <c r="Y311" s="4"/>
      <c r="Z311" s="4"/>
      <c r="AA311" s="4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3"/>
      <c r="CF311" s="103"/>
      <c r="CG311" s="103"/>
      <c r="CH311" s="103"/>
      <c r="CI311" s="103"/>
      <c r="CJ311" s="103"/>
      <c r="CK311" s="103"/>
      <c r="CL311" s="103"/>
      <c r="CM311" s="103"/>
      <c r="CN311" s="103"/>
      <c r="CO311" s="103"/>
      <c r="CP311" s="103"/>
      <c r="CQ311" s="103"/>
      <c r="CR311" s="103"/>
      <c r="CS311" s="103"/>
      <c r="CT311" s="103"/>
      <c r="CU311" s="103"/>
      <c r="CV311" s="103"/>
      <c r="CW311" s="103"/>
      <c r="CX311" s="103"/>
      <c r="CY311" s="103"/>
      <c r="CZ311" s="103"/>
      <c r="DA311" s="103"/>
      <c r="DB311" s="103"/>
      <c r="DC311" s="103"/>
      <c r="DD311" s="103"/>
      <c r="DE311" s="103"/>
      <c r="DF311" s="103"/>
      <c r="DG311" s="103"/>
      <c r="DH311" s="103"/>
      <c r="DI311" s="103"/>
      <c r="DJ311" s="103"/>
      <c r="DK311" s="103"/>
      <c r="DL311" s="103"/>
      <c r="DM311" s="103"/>
      <c r="DN311" s="103"/>
      <c r="DO311" s="103"/>
      <c r="DP311" s="103"/>
      <c r="DQ311" s="103"/>
      <c r="DR311" s="103"/>
      <c r="DS311" s="103"/>
      <c r="DT311" s="103"/>
      <c r="DU311" s="103"/>
      <c r="DV311" s="103"/>
      <c r="DW311" s="103"/>
      <c r="DX311" s="103"/>
      <c r="DY311" s="103"/>
      <c r="DZ311" s="103"/>
      <c r="EA311" s="103"/>
      <c r="EB311" s="103"/>
      <c r="EC311" s="103"/>
      <c r="ED311" s="103"/>
      <c r="EE311" s="103"/>
      <c r="EF311" s="103"/>
      <c r="EG311" s="103"/>
      <c r="EH311" s="103"/>
      <c r="EI311" s="103"/>
      <c r="EJ311" s="103"/>
      <c r="EK311" s="103"/>
      <c r="EL311" s="103"/>
      <c r="EM311" s="103"/>
      <c r="EN311" s="103"/>
      <c r="EO311" s="103"/>
      <c r="EP311" s="103"/>
      <c r="EQ311" s="103"/>
      <c r="ER311" s="103"/>
      <c r="ES311" s="103"/>
      <c r="ET311" s="103"/>
      <c r="EU311" s="103"/>
      <c r="EV311" s="103"/>
      <c r="EW311" s="103"/>
      <c r="EX311" s="103"/>
      <c r="EY311" s="103"/>
      <c r="EZ311" s="103"/>
      <c r="FA311" s="103"/>
      <c r="FB311" s="103"/>
      <c r="FC311" s="103"/>
      <c r="FD311" s="103"/>
      <c r="FE311" s="103"/>
      <c r="FF311" s="103"/>
      <c r="FG311" s="103"/>
      <c r="FH311" s="103"/>
      <c r="FI311" s="103"/>
      <c r="FJ311" s="103"/>
      <c r="FK311" s="103"/>
      <c r="FL311" s="103"/>
      <c r="FM311" s="103"/>
      <c r="FN311" s="103"/>
      <c r="FO311" s="103"/>
      <c r="FP311" s="103"/>
      <c r="FQ311" s="103"/>
      <c r="FR311" s="103"/>
      <c r="FS311" s="103"/>
      <c r="FT311" s="103"/>
      <c r="FU311" s="103"/>
      <c r="FV311" s="103"/>
      <c r="FW311" s="103"/>
      <c r="FX311" s="103"/>
      <c r="FY311" s="103"/>
      <c r="FZ311" s="103"/>
      <c r="GA311" s="103"/>
      <c r="GB311" s="103"/>
      <c r="GC311" s="103"/>
      <c r="GD311" s="103"/>
      <c r="GE311" s="103"/>
      <c r="GF311" s="103"/>
      <c r="GG311" s="103"/>
      <c r="GH311" s="103"/>
      <c r="GI311" s="103"/>
      <c r="GJ311" s="103"/>
      <c r="GK311" s="103"/>
      <c r="GL311" s="103"/>
      <c r="GM311" s="103"/>
      <c r="GN311" s="103"/>
      <c r="GO311" s="103"/>
      <c r="GP311" s="103"/>
      <c r="GQ311" s="103"/>
      <c r="GR311" s="103"/>
      <c r="GS311" s="103"/>
      <c r="GT311" s="103"/>
      <c r="GU311" s="103"/>
      <c r="GV311" s="103"/>
      <c r="GW311" s="103"/>
      <c r="GX311" s="103"/>
      <c r="GY311" s="103"/>
      <c r="GZ311" s="103"/>
      <c r="HA311" s="103"/>
      <c r="HB311" s="103"/>
      <c r="HC311" s="103"/>
      <c r="HD311" s="103"/>
      <c r="HE311" s="103"/>
      <c r="HF311" s="103"/>
      <c r="HG311" s="103"/>
      <c r="HH311" s="103"/>
      <c r="HI311" s="103"/>
      <c r="HJ311" s="103"/>
      <c r="HK311" s="103"/>
      <c r="HL311" s="103"/>
      <c r="HM311" s="103"/>
      <c r="HN311" s="103"/>
      <c r="HO311" s="103"/>
      <c r="HP311" s="103"/>
      <c r="HQ311" s="103"/>
      <c r="HR311" s="103"/>
      <c r="HS311" s="103"/>
      <c r="HT311" s="103"/>
      <c r="HU311" s="103"/>
      <c r="HV311" s="103"/>
      <c r="HW311" s="103"/>
      <c r="HX311" s="103"/>
      <c r="HY311" s="103"/>
      <c r="HZ311" s="103"/>
      <c r="IA311" s="103"/>
      <c r="IB311" s="103"/>
      <c r="IC311" s="103"/>
      <c r="ID311" s="103"/>
      <c r="IE311" s="103"/>
      <c r="IF311" s="103"/>
      <c r="IG311" s="103"/>
      <c r="IH311" s="103"/>
      <c r="II311" s="103"/>
      <c r="IJ311" s="103"/>
      <c r="IK311" s="103"/>
      <c r="IL311" s="103"/>
      <c r="IM311" s="103"/>
      <c r="IN311" s="103"/>
      <c r="IO311" s="103"/>
      <c r="IP311" s="103"/>
      <c r="IQ311" s="103"/>
      <c r="IR311" s="103"/>
      <c r="IS311" s="103"/>
      <c r="IT311" s="103"/>
      <c r="IU311" s="103"/>
      <c r="IV311" s="103"/>
      <c r="IW311" s="103"/>
      <c r="IX311" s="103"/>
      <c r="IY311" s="103"/>
      <c r="IZ311" s="103"/>
    </row>
    <row r="312" spans="1:260" s="108" customFormat="1" ht="15" hidden="1" x14ac:dyDescent="0.25">
      <c r="A312" s="8"/>
      <c r="B312" s="8"/>
      <c r="C312" s="4"/>
      <c r="D312" s="9"/>
      <c r="E312" s="9"/>
      <c r="F312" s="9"/>
      <c r="G312" s="9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103"/>
      <c r="U312" s="4"/>
      <c r="V312" s="4"/>
      <c r="W312" s="4"/>
      <c r="X312" s="4"/>
      <c r="Y312" s="4"/>
      <c r="Z312" s="4"/>
      <c r="AA312" s="4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3"/>
      <c r="CF312" s="103"/>
      <c r="CG312" s="103"/>
      <c r="CH312" s="103"/>
      <c r="CI312" s="103"/>
      <c r="CJ312" s="103"/>
      <c r="CK312" s="103"/>
      <c r="CL312" s="103"/>
      <c r="CM312" s="103"/>
      <c r="CN312" s="103"/>
      <c r="CO312" s="103"/>
      <c r="CP312" s="103"/>
      <c r="CQ312" s="103"/>
      <c r="CR312" s="103"/>
      <c r="CS312" s="103"/>
      <c r="CT312" s="103"/>
      <c r="CU312" s="103"/>
      <c r="CV312" s="103"/>
      <c r="CW312" s="103"/>
      <c r="CX312" s="103"/>
      <c r="CY312" s="103"/>
      <c r="CZ312" s="103"/>
      <c r="DA312" s="103"/>
      <c r="DB312" s="103"/>
      <c r="DC312" s="103"/>
      <c r="DD312" s="103"/>
      <c r="DE312" s="103"/>
      <c r="DF312" s="103"/>
      <c r="DG312" s="103"/>
      <c r="DH312" s="103"/>
      <c r="DI312" s="103"/>
      <c r="DJ312" s="103"/>
      <c r="DK312" s="103"/>
      <c r="DL312" s="103"/>
      <c r="DM312" s="103"/>
      <c r="DN312" s="103"/>
      <c r="DO312" s="103"/>
      <c r="DP312" s="103"/>
      <c r="DQ312" s="103"/>
      <c r="DR312" s="103"/>
      <c r="DS312" s="103"/>
      <c r="DT312" s="103"/>
      <c r="DU312" s="103"/>
      <c r="DV312" s="103"/>
      <c r="DW312" s="103"/>
      <c r="DX312" s="103"/>
      <c r="DY312" s="103"/>
      <c r="DZ312" s="103"/>
      <c r="EA312" s="103"/>
      <c r="EB312" s="103"/>
      <c r="EC312" s="103"/>
      <c r="ED312" s="103"/>
      <c r="EE312" s="103"/>
      <c r="EF312" s="103"/>
      <c r="EG312" s="103"/>
      <c r="EH312" s="103"/>
      <c r="EI312" s="103"/>
      <c r="EJ312" s="103"/>
      <c r="EK312" s="103"/>
      <c r="EL312" s="103"/>
      <c r="EM312" s="103"/>
      <c r="EN312" s="103"/>
      <c r="EO312" s="103"/>
      <c r="EP312" s="103"/>
      <c r="EQ312" s="103"/>
      <c r="ER312" s="103"/>
      <c r="ES312" s="103"/>
      <c r="ET312" s="103"/>
      <c r="EU312" s="103"/>
      <c r="EV312" s="103"/>
      <c r="EW312" s="103"/>
      <c r="EX312" s="103"/>
      <c r="EY312" s="103"/>
      <c r="EZ312" s="103"/>
      <c r="FA312" s="103"/>
      <c r="FB312" s="103"/>
      <c r="FC312" s="103"/>
      <c r="FD312" s="103"/>
      <c r="FE312" s="103"/>
      <c r="FF312" s="103"/>
      <c r="FG312" s="103"/>
      <c r="FH312" s="103"/>
      <c r="FI312" s="103"/>
      <c r="FJ312" s="103"/>
      <c r="FK312" s="103"/>
      <c r="FL312" s="103"/>
      <c r="FM312" s="103"/>
      <c r="FN312" s="103"/>
      <c r="FO312" s="103"/>
      <c r="FP312" s="103"/>
      <c r="FQ312" s="103"/>
      <c r="FR312" s="103"/>
      <c r="FS312" s="103"/>
      <c r="FT312" s="103"/>
      <c r="FU312" s="103"/>
      <c r="FV312" s="103"/>
      <c r="FW312" s="103"/>
      <c r="FX312" s="103"/>
      <c r="FY312" s="103"/>
      <c r="FZ312" s="103"/>
      <c r="GA312" s="103"/>
      <c r="GB312" s="103"/>
      <c r="GC312" s="103"/>
      <c r="GD312" s="103"/>
      <c r="GE312" s="103"/>
      <c r="GF312" s="103"/>
      <c r="GG312" s="103"/>
      <c r="GH312" s="103"/>
      <c r="GI312" s="103"/>
      <c r="GJ312" s="103"/>
      <c r="GK312" s="103"/>
      <c r="GL312" s="103"/>
      <c r="GM312" s="103"/>
      <c r="GN312" s="103"/>
      <c r="GO312" s="103"/>
      <c r="GP312" s="103"/>
      <c r="GQ312" s="103"/>
      <c r="GR312" s="103"/>
      <c r="GS312" s="103"/>
      <c r="GT312" s="103"/>
      <c r="GU312" s="103"/>
      <c r="GV312" s="103"/>
      <c r="GW312" s="103"/>
      <c r="GX312" s="103"/>
      <c r="GY312" s="103"/>
      <c r="GZ312" s="103"/>
      <c r="HA312" s="103"/>
      <c r="HB312" s="103"/>
      <c r="HC312" s="103"/>
      <c r="HD312" s="103"/>
      <c r="HE312" s="103"/>
      <c r="HF312" s="103"/>
      <c r="HG312" s="103"/>
      <c r="HH312" s="103"/>
      <c r="HI312" s="103"/>
      <c r="HJ312" s="103"/>
      <c r="HK312" s="103"/>
      <c r="HL312" s="103"/>
      <c r="HM312" s="103"/>
      <c r="HN312" s="103"/>
      <c r="HO312" s="103"/>
      <c r="HP312" s="103"/>
      <c r="HQ312" s="103"/>
      <c r="HR312" s="103"/>
      <c r="HS312" s="103"/>
      <c r="HT312" s="103"/>
      <c r="HU312" s="103"/>
      <c r="HV312" s="103"/>
      <c r="HW312" s="103"/>
      <c r="HX312" s="103"/>
      <c r="HY312" s="103"/>
      <c r="HZ312" s="103"/>
      <c r="IA312" s="103"/>
      <c r="IB312" s="103"/>
      <c r="IC312" s="103"/>
      <c r="ID312" s="103"/>
      <c r="IE312" s="103"/>
      <c r="IF312" s="103"/>
      <c r="IG312" s="103"/>
      <c r="IH312" s="103"/>
      <c r="II312" s="103"/>
      <c r="IJ312" s="103"/>
      <c r="IK312" s="103"/>
      <c r="IL312" s="103"/>
      <c r="IM312" s="103"/>
      <c r="IN312" s="103"/>
      <c r="IO312" s="103"/>
      <c r="IP312" s="103"/>
      <c r="IQ312" s="103"/>
      <c r="IR312" s="103"/>
      <c r="IS312" s="103"/>
      <c r="IT312" s="103"/>
      <c r="IU312" s="103"/>
      <c r="IV312" s="103"/>
      <c r="IW312" s="103"/>
      <c r="IX312" s="103"/>
      <c r="IY312" s="103"/>
      <c r="IZ312" s="103"/>
    </row>
    <row r="313" spans="1:260" s="108" customFormat="1" ht="15" hidden="1" x14ac:dyDescent="0.25">
      <c r="A313" s="8"/>
      <c r="B313" s="8"/>
      <c r="C313" s="4"/>
      <c r="D313" s="9"/>
      <c r="E313" s="9"/>
      <c r="F313" s="9"/>
      <c r="G313" s="9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103"/>
      <c r="U313" s="4"/>
      <c r="V313" s="4"/>
      <c r="W313" s="4"/>
      <c r="X313" s="4"/>
      <c r="Y313" s="4"/>
      <c r="Z313" s="4"/>
      <c r="AA313" s="4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3"/>
      <c r="CF313" s="103"/>
      <c r="CG313" s="103"/>
      <c r="CH313" s="103"/>
      <c r="CI313" s="103"/>
      <c r="CJ313" s="103"/>
      <c r="CK313" s="103"/>
      <c r="CL313" s="103"/>
      <c r="CM313" s="103"/>
      <c r="CN313" s="103"/>
      <c r="CO313" s="103"/>
      <c r="CP313" s="103"/>
      <c r="CQ313" s="103"/>
      <c r="CR313" s="103"/>
      <c r="CS313" s="103"/>
      <c r="CT313" s="103"/>
      <c r="CU313" s="103"/>
      <c r="CV313" s="103"/>
      <c r="CW313" s="103"/>
      <c r="CX313" s="103"/>
      <c r="CY313" s="103"/>
      <c r="CZ313" s="103"/>
      <c r="DA313" s="103"/>
      <c r="DB313" s="103"/>
      <c r="DC313" s="103"/>
      <c r="DD313" s="103"/>
      <c r="DE313" s="103"/>
      <c r="DF313" s="103"/>
      <c r="DG313" s="103"/>
      <c r="DH313" s="103"/>
      <c r="DI313" s="103"/>
      <c r="DJ313" s="103"/>
      <c r="DK313" s="103"/>
      <c r="DL313" s="103"/>
      <c r="DM313" s="103"/>
      <c r="DN313" s="103"/>
      <c r="DO313" s="103"/>
      <c r="DP313" s="103"/>
      <c r="DQ313" s="103"/>
      <c r="DR313" s="103"/>
      <c r="DS313" s="103"/>
      <c r="DT313" s="103"/>
      <c r="DU313" s="103"/>
      <c r="DV313" s="103"/>
      <c r="DW313" s="103"/>
      <c r="DX313" s="103"/>
      <c r="DY313" s="103"/>
      <c r="DZ313" s="103"/>
      <c r="EA313" s="103"/>
      <c r="EB313" s="103"/>
      <c r="EC313" s="103"/>
      <c r="ED313" s="103"/>
      <c r="EE313" s="103"/>
      <c r="EF313" s="103"/>
      <c r="EG313" s="103"/>
      <c r="EH313" s="103"/>
      <c r="EI313" s="103"/>
      <c r="EJ313" s="103"/>
      <c r="EK313" s="103"/>
      <c r="EL313" s="103"/>
      <c r="EM313" s="103"/>
      <c r="EN313" s="103"/>
      <c r="EO313" s="103"/>
      <c r="EP313" s="103"/>
      <c r="EQ313" s="103"/>
      <c r="ER313" s="103"/>
      <c r="ES313" s="103"/>
      <c r="ET313" s="103"/>
      <c r="EU313" s="103"/>
      <c r="EV313" s="103"/>
      <c r="EW313" s="103"/>
      <c r="EX313" s="103"/>
      <c r="EY313" s="103"/>
      <c r="EZ313" s="103"/>
      <c r="FA313" s="103"/>
      <c r="FB313" s="103"/>
      <c r="FC313" s="103"/>
      <c r="FD313" s="103"/>
      <c r="FE313" s="103"/>
      <c r="FF313" s="103"/>
      <c r="FG313" s="103"/>
      <c r="FH313" s="103"/>
      <c r="FI313" s="103"/>
      <c r="FJ313" s="103"/>
      <c r="FK313" s="103"/>
      <c r="FL313" s="103"/>
      <c r="FM313" s="103"/>
      <c r="FN313" s="103"/>
      <c r="FO313" s="103"/>
      <c r="FP313" s="103"/>
      <c r="FQ313" s="103"/>
      <c r="FR313" s="103"/>
      <c r="FS313" s="103"/>
      <c r="FT313" s="103"/>
      <c r="FU313" s="103"/>
      <c r="FV313" s="103"/>
      <c r="FW313" s="103"/>
      <c r="FX313" s="103"/>
      <c r="FY313" s="103"/>
      <c r="FZ313" s="103"/>
      <c r="GA313" s="103"/>
      <c r="GB313" s="103"/>
      <c r="GC313" s="103"/>
      <c r="GD313" s="103"/>
      <c r="GE313" s="103"/>
      <c r="GF313" s="103"/>
      <c r="GG313" s="103"/>
      <c r="GH313" s="103"/>
      <c r="GI313" s="103"/>
      <c r="GJ313" s="103"/>
      <c r="GK313" s="103"/>
      <c r="GL313" s="103"/>
      <c r="GM313" s="103"/>
      <c r="GN313" s="103"/>
      <c r="GO313" s="103"/>
      <c r="GP313" s="103"/>
      <c r="GQ313" s="103"/>
      <c r="GR313" s="103"/>
      <c r="GS313" s="103"/>
      <c r="GT313" s="103"/>
      <c r="GU313" s="103"/>
      <c r="GV313" s="103"/>
      <c r="GW313" s="103"/>
      <c r="GX313" s="103"/>
      <c r="GY313" s="103"/>
      <c r="GZ313" s="103"/>
      <c r="HA313" s="103"/>
      <c r="HB313" s="103"/>
      <c r="HC313" s="103"/>
      <c r="HD313" s="103"/>
      <c r="HE313" s="103"/>
      <c r="HF313" s="103"/>
      <c r="HG313" s="103"/>
      <c r="HH313" s="103"/>
      <c r="HI313" s="103"/>
      <c r="HJ313" s="103"/>
      <c r="HK313" s="103"/>
      <c r="HL313" s="103"/>
      <c r="HM313" s="103"/>
      <c r="HN313" s="103"/>
      <c r="HO313" s="103"/>
      <c r="HP313" s="103"/>
      <c r="HQ313" s="103"/>
      <c r="HR313" s="103"/>
      <c r="HS313" s="103"/>
      <c r="HT313" s="103"/>
      <c r="HU313" s="103"/>
      <c r="HV313" s="103"/>
      <c r="HW313" s="103"/>
      <c r="HX313" s="103"/>
      <c r="HY313" s="103"/>
      <c r="HZ313" s="103"/>
      <c r="IA313" s="103"/>
      <c r="IB313" s="103"/>
      <c r="IC313" s="103"/>
      <c r="ID313" s="103"/>
      <c r="IE313" s="103"/>
      <c r="IF313" s="103"/>
      <c r="IG313" s="103"/>
      <c r="IH313" s="103"/>
      <c r="II313" s="103"/>
      <c r="IJ313" s="103"/>
      <c r="IK313" s="103"/>
      <c r="IL313" s="103"/>
      <c r="IM313" s="103"/>
      <c r="IN313" s="103"/>
      <c r="IO313" s="103"/>
      <c r="IP313" s="103"/>
      <c r="IQ313" s="103"/>
      <c r="IR313" s="103"/>
      <c r="IS313" s="103"/>
      <c r="IT313" s="103"/>
      <c r="IU313" s="103"/>
      <c r="IV313" s="103"/>
      <c r="IW313" s="103"/>
      <c r="IX313" s="103"/>
      <c r="IY313" s="103"/>
      <c r="IZ313" s="103"/>
    </row>
    <row r="314" spans="1:260" s="108" customFormat="1" ht="15" hidden="1" x14ac:dyDescent="0.25">
      <c r="A314" s="8"/>
      <c r="B314" s="8"/>
      <c r="C314" s="4"/>
      <c r="D314" s="9"/>
      <c r="E314" s="9"/>
      <c r="F314" s="9"/>
      <c r="G314" s="9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103"/>
      <c r="U314" s="4"/>
      <c r="V314" s="4"/>
      <c r="W314" s="4"/>
      <c r="X314" s="4"/>
      <c r="Y314" s="4"/>
      <c r="Z314" s="4"/>
      <c r="AA314" s="4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3"/>
      <c r="CF314" s="103"/>
      <c r="CG314" s="103"/>
      <c r="CH314" s="103"/>
      <c r="CI314" s="103"/>
      <c r="CJ314" s="103"/>
      <c r="CK314" s="103"/>
      <c r="CL314" s="103"/>
      <c r="CM314" s="103"/>
      <c r="CN314" s="103"/>
      <c r="CO314" s="103"/>
      <c r="CP314" s="103"/>
      <c r="CQ314" s="103"/>
      <c r="CR314" s="103"/>
      <c r="CS314" s="103"/>
      <c r="CT314" s="103"/>
      <c r="CU314" s="103"/>
      <c r="CV314" s="103"/>
      <c r="CW314" s="103"/>
      <c r="CX314" s="103"/>
      <c r="CY314" s="103"/>
      <c r="CZ314" s="103"/>
      <c r="DA314" s="103"/>
      <c r="DB314" s="103"/>
      <c r="DC314" s="103"/>
      <c r="DD314" s="103"/>
      <c r="DE314" s="103"/>
      <c r="DF314" s="103"/>
      <c r="DG314" s="103"/>
      <c r="DH314" s="103"/>
      <c r="DI314" s="103"/>
      <c r="DJ314" s="103"/>
      <c r="DK314" s="103"/>
      <c r="DL314" s="103"/>
      <c r="DM314" s="103"/>
      <c r="DN314" s="103"/>
      <c r="DO314" s="103"/>
      <c r="DP314" s="103"/>
      <c r="DQ314" s="103"/>
      <c r="DR314" s="103"/>
      <c r="DS314" s="103"/>
      <c r="DT314" s="103"/>
      <c r="DU314" s="103"/>
      <c r="DV314" s="103"/>
      <c r="DW314" s="103"/>
      <c r="DX314" s="103"/>
      <c r="DY314" s="103"/>
      <c r="DZ314" s="103"/>
      <c r="EA314" s="103"/>
      <c r="EB314" s="103"/>
      <c r="EC314" s="103"/>
      <c r="ED314" s="103"/>
      <c r="EE314" s="103"/>
      <c r="EF314" s="103"/>
      <c r="EG314" s="103"/>
      <c r="EH314" s="103"/>
      <c r="EI314" s="103"/>
      <c r="EJ314" s="103"/>
      <c r="EK314" s="103"/>
      <c r="EL314" s="103"/>
      <c r="EM314" s="103"/>
      <c r="EN314" s="103"/>
      <c r="EO314" s="103"/>
      <c r="EP314" s="103"/>
      <c r="EQ314" s="103"/>
      <c r="ER314" s="103"/>
      <c r="ES314" s="103"/>
      <c r="ET314" s="103"/>
      <c r="EU314" s="103"/>
      <c r="EV314" s="103"/>
      <c r="EW314" s="103"/>
      <c r="EX314" s="103"/>
      <c r="EY314" s="103"/>
      <c r="EZ314" s="103"/>
      <c r="FA314" s="103"/>
      <c r="FB314" s="103"/>
      <c r="FC314" s="103"/>
      <c r="FD314" s="103"/>
      <c r="FE314" s="103"/>
      <c r="FF314" s="103"/>
      <c r="FG314" s="103"/>
      <c r="FH314" s="103"/>
      <c r="FI314" s="103"/>
      <c r="FJ314" s="103"/>
      <c r="FK314" s="103"/>
      <c r="FL314" s="103"/>
      <c r="FM314" s="103"/>
      <c r="FN314" s="103"/>
      <c r="FO314" s="103"/>
      <c r="FP314" s="103"/>
      <c r="FQ314" s="103"/>
      <c r="FR314" s="103"/>
      <c r="FS314" s="103"/>
      <c r="FT314" s="103"/>
      <c r="FU314" s="103"/>
      <c r="FV314" s="103"/>
      <c r="FW314" s="103"/>
      <c r="FX314" s="103"/>
      <c r="FY314" s="103"/>
      <c r="FZ314" s="103"/>
      <c r="GA314" s="103"/>
      <c r="GB314" s="103"/>
      <c r="GC314" s="103"/>
      <c r="GD314" s="103"/>
      <c r="GE314" s="103"/>
      <c r="GF314" s="103"/>
      <c r="GG314" s="103"/>
      <c r="GH314" s="103"/>
      <c r="GI314" s="103"/>
      <c r="GJ314" s="103"/>
      <c r="GK314" s="103"/>
      <c r="GL314" s="103"/>
      <c r="GM314" s="103"/>
      <c r="GN314" s="103"/>
      <c r="GO314" s="103"/>
      <c r="GP314" s="103"/>
      <c r="GQ314" s="103"/>
      <c r="GR314" s="103"/>
      <c r="GS314" s="103"/>
      <c r="GT314" s="103"/>
      <c r="GU314" s="103"/>
      <c r="GV314" s="103"/>
      <c r="GW314" s="103"/>
      <c r="GX314" s="103"/>
      <c r="GY314" s="103"/>
      <c r="GZ314" s="103"/>
      <c r="HA314" s="103"/>
      <c r="HB314" s="103"/>
      <c r="HC314" s="103"/>
      <c r="HD314" s="103"/>
      <c r="HE314" s="103"/>
      <c r="HF314" s="103"/>
      <c r="HG314" s="103"/>
      <c r="HH314" s="103"/>
      <c r="HI314" s="103"/>
      <c r="HJ314" s="103"/>
      <c r="HK314" s="103"/>
      <c r="HL314" s="103"/>
      <c r="HM314" s="103"/>
      <c r="HN314" s="103"/>
      <c r="HO314" s="103"/>
      <c r="HP314" s="103"/>
      <c r="HQ314" s="103"/>
      <c r="HR314" s="103"/>
      <c r="HS314" s="103"/>
      <c r="HT314" s="103"/>
      <c r="HU314" s="103"/>
      <c r="HV314" s="103"/>
      <c r="HW314" s="103"/>
      <c r="HX314" s="103"/>
      <c r="HY314" s="103"/>
      <c r="HZ314" s="103"/>
      <c r="IA314" s="103"/>
      <c r="IB314" s="103"/>
      <c r="IC314" s="103"/>
      <c r="ID314" s="103"/>
      <c r="IE314" s="103"/>
      <c r="IF314" s="103"/>
      <c r="IG314" s="103"/>
      <c r="IH314" s="103"/>
      <c r="II314" s="103"/>
      <c r="IJ314" s="103"/>
      <c r="IK314" s="103"/>
      <c r="IL314" s="103"/>
      <c r="IM314" s="103"/>
      <c r="IN314" s="103"/>
      <c r="IO314" s="103"/>
      <c r="IP314" s="103"/>
      <c r="IQ314" s="103"/>
      <c r="IR314" s="103"/>
      <c r="IS314" s="103"/>
      <c r="IT314" s="103"/>
      <c r="IU314" s="103"/>
      <c r="IV314" s="103"/>
      <c r="IW314" s="103"/>
      <c r="IX314" s="103"/>
      <c r="IY314" s="103"/>
      <c r="IZ314" s="103"/>
    </row>
    <row r="315" spans="1:260" s="108" customFormat="1" ht="15" hidden="1" x14ac:dyDescent="0.25">
      <c r="A315" s="8"/>
      <c r="B315" s="8"/>
      <c r="C315" s="4"/>
      <c r="D315" s="9"/>
      <c r="E315" s="9"/>
      <c r="F315" s="9"/>
      <c r="G315" s="9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103"/>
      <c r="U315" s="4"/>
      <c r="V315" s="4"/>
      <c r="W315" s="4"/>
      <c r="X315" s="4"/>
      <c r="Y315" s="4"/>
      <c r="Z315" s="4"/>
      <c r="AA315" s="4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3"/>
      <c r="CF315" s="103"/>
      <c r="CG315" s="103"/>
      <c r="CH315" s="103"/>
      <c r="CI315" s="103"/>
      <c r="CJ315" s="103"/>
      <c r="CK315" s="103"/>
      <c r="CL315" s="103"/>
      <c r="CM315" s="103"/>
      <c r="CN315" s="103"/>
      <c r="CO315" s="103"/>
      <c r="CP315" s="103"/>
      <c r="CQ315" s="103"/>
      <c r="CR315" s="103"/>
      <c r="CS315" s="103"/>
      <c r="CT315" s="103"/>
      <c r="CU315" s="103"/>
      <c r="CV315" s="103"/>
      <c r="CW315" s="103"/>
      <c r="CX315" s="103"/>
      <c r="CY315" s="103"/>
      <c r="CZ315" s="103"/>
      <c r="DA315" s="103"/>
      <c r="DB315" s="103"/>
      <c r="DC315" s="103"/>
      <c r="DD315" s="103"/>
      <c r="DE315" s="103"/>
      <c r="DF315" s="103"/>
      <c r="DG315" s="103"/>
      <c r="DH315" s="103"/>
      <c r="DI315" s="103"/>
      <c r="DJ315" s="103"/>
      <c r="DK315" s="103"/>
      <c r="DL315" s="103"/>
      <c r="DM315" s="103"/>
      <c r="DN315" s="103"/>
      <c r="DO315" s="103"/>
      <c r="DP315" s="103"/>
      <c r="DQ315" s="103"/>
      <c r="DR315" s="103"/>
      <c r="DS315" s="103"/>
      <c r="DT315" s="103"/>
      <c r="DU315" s="103"/>
      <c r="DV315" s="103"/>
      <c r="DW315" s="103"/>
      <c r="DX315" s="103"/>
      <c r="DY315" s="103"/>
      <c r="DZ315" s="103"/>
      <c r="EA315" s="103"/>
      <c r="EB315" s="103"/>
      <c r="EC315" s="103"/>
      <c r="ED315" s="103"/>
      <c r="EE315" s="103"/>
      <c r="EF315" s="103"/>
      <c r="EG315" s="103"/>
      <c r="EH315" s="103"/>
      <c r="EI315" s="103"/>
      <c r="EJ315" s="103"/>
      <c r="EK315" s="103"/>
      <c r="EL315" s="103"/>
      <c r="EM315" s="103"/>
      <c r="EN315" s="103"/>
      <c r="EO315" s="103"/>
      <c r="EP315" s="103"/>
      <c r="EQ315" s="103"/>
      <c r="ER315" s="103"/>
      <c r="ES315" s="103"/>
      <c r="ET315" s="103"/>
      <c r="EU315" s="103"/>
      <c r="EV315" s="103"/>
      <c r="EW315" s="103"/>
      <c r="EX315" s="103"/>
      <c r="EY315" s="103"/>
      <c r="EZ315" s="103"/>
      <c r="FA315" s="103"/>
      <c r="FB315" s="103"/>
      <c r="FC315" s="103"/>
      <c r="FD315" s="103"/>
      <c r="FE315" s="103"/>
      <c r="FF315" s="103"/>
      <c r="FG315" s="103"/>
      <c r="FH315" s="103"/>
      <c r="FI315" s="103"/>
      <c r="FJ315" s="103"/>
      <c r="FK315" s="103"/>
      <c r="FL315" s="103"/>
      <c r="FM315" s="103"/>
      <c r="FN315" s="103"/>
      <c r="FO315" s="103"/>
      <c r="FP315" s="103"/>
      <c r="FQ315" s="103"/>
      <c r="FR315" s="103"/>
      <c r="FS315" s="103"/>
      <c r="FT315" s="103"/>
      <c r="FU315" s="103"/>
      <c r="FV315" s="103"/>
      <c r="FW315" s="103"/>
      <c r="FX315" s="103"/>
      <c r="FY315" s="103"/>
      <c r="FZ315" s="103"/>
      <c r="GA315" s="103"/>
      <c r="GB315" s="103"/>
      <c r="GC315" s="103"/>
      <c r="GD315" s="103"/>
      <c r="GE315" s="103"/>
      <c r="GF315" s="103"/>
      <c r="GG315" s="103"/>
      <c r="GH315" s="103"/>
      <c r="GI315" s="103"/>
      <c r="GJ315" s="103"/>
      <c r="GK315" s="103"/>
      <c r="GL315" s="103"/>
      <c r="GM315" s="103"/>
      <c r="GN315" s="103"/>
      <c r="GO315" s="103"/>
      <c r="GP315" s="103"/>
      <c r="GQ315" s="103"/>
      <c r="GR315" s="103"/>
      <c r="GS315" s="103"/>
      <c r="GT315" s="103"/>
      <c r="GU315" s="103"/>
      <c r="GV315" s="103"/>
      <c r="GW315" s="103"/>
      <c r="GX315" s="103"/>
      <c r="GY315" s="103"/>
      <c r="GZ315" s="103"/>
      <c r="HA315" s="103"/>
      <c r="HB315" s="103"/>
      <c r="HC315" s="103"/>
      <c r="HD315" s="103"/>
      <c r="HE315" s="103"/>
      <c r="HF315" s="103"/>
      <c r="HG315" s="103"/>
      <c r="HH315" s="103"/>
      <c r="HI315" s="103"/>
      <c r="HJ315" s="103"/>
      <c r="HK315" s="103"/>
      <c r="HL315" s="103"/>
      <c r="HM315" s="103"/>
      <c r="HN315" s="103"/>
      <c r="HO315" s="103"/>
      <c r="HP315" s="103"/>
      <c r="HQ315" s="103"/>
      <c r="HR315" s="103"/>
      <c r="HS315" s="103"/>
      <c r="HT315" s="103"/>
      <c r="HU315" s="103"/>
      <c r="HV315" s="103"/>
      <c r="HW315" s="103"/>
      <c r="HX315" s="103"/>
      <c r="HY315" s="103"/>
      <c r="HZ315" s="103"/>
      <c r="IA315" s="103"/>
      <c r="IB315" s="103"/>
      <c r="IC315" s="103"/>
      <c r="ID315" s="103"/>
      <c r="IE315" s="103"/>
      <c r="IF315" s="103"/>
      <c r="IG315" s="103"/>
      <c r="IH315" s="103"/>
      <c r="II315" s="103"/>
      <c r="IJ315" s="103"/>
      <c r="IK315" s="103"/>
      <c r="IL315" s="103"/>
      <c r="IM315" s="103"/>
      <c r="IN315" s="103"/>
      <c r="IO315" s="103"/>
      <c r="IP315" s="103"/>
      <c r="IQ315" s="103"/>
      <c r="IR315" s="103"/>
      <c r="IS315" s="103"/>
      <c r="IT315" s="103"/>
      <c r="IU315" s="103"/>
      <c r="IV315" s="103"/>
      <c r="IW315" s="103"/>
      <c r="IX315" s="103"/>
      <c r="IY315" s="103"/>
      <c r="IZ315" s="103"/>
    </row>
    <row r="316" spans="1:260" s="108" customFormat="1" ht="15" hidden="1" x14ac:dyDescent="0.25">
      <c r="A316" s="8"/>
      <c r="B316" s="8"/>
      <c r="C316" s="4"/>
      <c r="D316" s="9"/>
      <c r="E316" s="9"/>
      <c r="F316" s="9"/>
      <c r="G316" s="9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103"/>
      <c r="U316" s="4"/>
      <c r="V316" s="4"/>
      <c r="W316" s="4"/>
      <c r="X316" s="4"/>
      <c r="Y316" s="4"/>
      <c r="Z316" s="4"/>
      <c r="AA316" s="4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3"/>
      <c r="CF316" s="103"/>
      <c r="CG316" s="103"/>
      <c r="CH316" s="103"/>
      <c r="CI316" s="103"/>
      <c r="CJ316" s="103"/>
      <c r="CK316" s="103"/>
      <c r="CL316" s="103"/>
      <c r="CM316" s="103"/>
      <c r="CN316" s="103"/>
      <c r="CO316" s="103"/>
      <c r="CP316" s="103"/>
      <c r="CQ316" s="103"/>
      <c r="CR316" s="103"/>
      <c r="CS316" s="103"/>
      <c r="CT316" s="103"/>
      <c r="CU316" s="103"/>
      <c r="CV316" s="103"/>
      <c r="CW316" s="103"/>
      <c r="CX316" s="103"/>
      <c r="CY316" s="103"/>
      <c r="CZ316" s="103"/>
      <c r="DA316" s="103"/>
      <c r="DB316" s="103"/>
      <c r="DC316" s="103"/>
      <c r="DD316" s="103"/>
      <c r="DE316" s="103"/>
      <c r="DF316" s="103"/>
      <c r="DG316" s="103"/>
      <c r="DH316" s="103"/>
      <c r="DI316" s="103"/>
      <c r="DJ316" s="103"/>
      <c r="DK316" s="103"/>
      <c r="DL316" s="103"/>
      <c r="DM316" s="103"/>
      <c r="DN316" s="103"/>
      <c r="DO316" s="103"/>
      <c r="DP316" s="103"/>
      <c r="DQ316" s="103"/>
      <c r="DR316" s="103"/>
      <c r="DS316" s="103"/>
      <c r="DT316" s="103"/>
      <c r="DU316" s="103"/>
      <c r="DV316" s="103"/>
      <c r="DW316" s="103"/>
      <c r="DX316" s="103"/>
      <c r="DY316" s="103"/>
      <c r="DZ316" s="103"/>
      <c r="EA316" s="103"/>
      <c r="EB316" s="103"/>
      <c r="EC316" s="103"/>
      <c r="ED316" s="103"/>
      <c r="EE316" s="103"/>
      <c r="EF316" s="103"/>
      <c r="EG316" s="103"/>
      <c r="EH316" s="103"/>
      <c r="EI316" s="103"/>
      <c r="EJ316" s="103"/>
      <c r="EK316" s="103"/>
      <c r="EL316" s="103"/>
      <c r="EM316" s="103"/>
      <c r="EN316" s="103"/>
      <c r="EO316" s="103"/>
      <c r="EP316" s="103"/>
      <c r="EQ316" s="103"/>
      <c r="ER316" s="103"/>
      <c r="ES316" s="103"/>
      <c r="ET316" s="103"/>
      <c r="EU316" s="103"/>
      <c r="EV316" s="103"/>
      <c r="EW316" s="103"/>
      <c r="EX316" s="103"/>
      <c r="EY316" s="103"/>
      <c r="EZ316" s="103"/>
      <c r="FA316" s="103"/>
      <c r="FB316" s="103"/>
      <c r="FC316" s="103"/>
      <c r="FD316" s="103"/>
      <c r="FE316" s="103"/>
      <c r="FF316" s="103"/>
      <c r="FG316" s="103"/>
      <c r="FH316" s="103"/>
      <c r="FI316" s="103"/>
      <c r="FJ316" s="103"/>
      <c r="FK316" s="103"/>
      <c r="FL316" s="103"/>
      <c r="FM316" s="103"/>
      <c r="FN316" s="103"/>
      <c r="FO316" s="103"/>
      <c r="FP316" s="103"/>
      <c r="FQ316" s="103"/>
      <c r="FR316" s="103"/>
      <c r="FS316" s="103"/>
      <c r="FT316" s="103"/>
      <c r="FU316" s="103"/>
      <c r="FV316" s="103"/>
      <c r="FW316" s="103"/>
      <c r="FX316" s="103"/>
      <c r="FY316" s="103"/>
      <c r="FZ316" s="103"/>
      <c r="GA316" s="103"/>
      <c r="GB316" s="103"/>
      <c r="GC316" s="103"/>
      <c r="GD316" s="103"/>
      <c r="GE316" s="103"/>
      <c r="GF316" s="103"/>
      <c r="GG316" s="103"/>
      <c r="GH316" s="103"/>
      <c r="GI316" s="103"/>
      <c r="GJ316" s="103"/>
      <c r="GK316" s="103"/>
      <c r="GL316" s="103"/>
      <c r="GM316" s="103"/>
      <c r="GN316" s="103"/>
      <c r="GO316" s="103"/>
      <c r="GP316" s="103"/>
      <c r="GQ316" s="103"/>
      <c r="GR316" s="103"/>
      <c r="GS316" s="103"/>
      <c r="GT316" s="103"/>
      <c r="GU316" s="103"/>
      <c r="GV316" s="103"/>
      <c r="GW316" s="103"/>
      <c r="GX316" s="103"/>
      <c r="GY316" s="103"/>
      <c r="GZ316" s="103"/>
      <c r="HA316" s="103"/>
      <c r="HB316" s="103"/>
      <c r="HC316" s="103"/>
      <c r="HD316" s="103"/>
      <c r="HE316" s="103"/>
      <c r="HF316" s="103"/>
      <c r="HG316" s="103"/>
      <c r="HH316" s="103"/>
      <c r="HI316" s="103"/>
      <c r="HJ316" s="103"/>
      <c r="HK316" s="103"/>
      <c r="HL316" s="103"/>
      <c r="HM316" s="103"/>
      <c r="HN316" s="103"/>
      <c r="HO316" s="103"/>
      <c r="HP316" s="103"/>
      <c r="HQ316" s="103"/>
      <c r="HR316" s="103"/>
      <c r="HS316" s="103"/>
      <c r="HT316" s="103"/>
      <c r="HU316" s="103"/>
      <c r="HV316" s="103"/>
      <c r="HW316" s="103"/>
      <c r="HX316" s="103"/>
      <c r="HY316" s="103"/>
      <c r="HZ316" s="103"/>
      <c r="IA316" s="103"/>
      <c r="IB316" s="103"/>
      <c r="IC316" s="103"/>
      <c r="ID316" s="103"/>
      <c r="IE316" s="103"/>
      <c r="IF316" s="103"/>
      <c r="IG316" s="103"/>
      <c r="IH316" s="103"/>
      <c r="II316" s="103"/>
      <c r="IJ316" s="103"/>
      <c r="IK316" s="103"/>
      <c r="IL316" s="103"/>
      <c r="IM316" s="103"/>
      <c r="IN316" s="103"/>
      <c r="IO316" s="103"/>
      <c r="IP316" s="103"/>
      <c r="IQ316" s="103"/>
      <c r="IR316" s="103"/>
      <c r="IS316" s="103"/>
      <c r="IT316" s="103"/>
      <c r="IU316" s="103"/>
      <c r="IV316" s="103"/>
      <c r="IW316" s="103"/>
      <c r="IX316" s="103"/>
      <c r="IY316" s="103"/>
      <c r="IZ316" s="103"/>
    </row>
    <row r="317" spans="1:260" s="108" customFormat="1" ht="15" hidden="1" x14ac:dyDescent="0.25">
      <c r="A317" s="8"/>
      <c r="B317" s="8"/>
      <c r="C317" s="4"/>
      <c r="D317" s="9"/>
      <c r="E317" s="9"/>
      <c r="F317" s="9"/>
      <c r="G317" s="9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103"/>
      <c r="U317" s="4"/>
      <c r="V317" s="4"/>
      <c r="W317" s="4"/>
      <c r="X317" s="4"/>
      <c r="Y317" s="4"/>
      <c r="Z317" s="4"/>
      <c r="AA317" s="4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3"/>
      <c r="CF317" s="103"/>
      <c r="CG317" s="103"/>
      <c r="CH317" s="103"/>
      <c r="CI317" s="103"/>
      <c r="CJ317" s="103"/>
      <c r="CK317" s="103"/>
      <c r="CL317" s="103"/>
      <c r="CM317" s="103"/>
      <c r="CN317" s="103"/>
      <c r="CO317" s="103"/>
      <c r="CP317" s="103"/>
      <c r="CQ317" s="103"/>
      <c r="CR317" s="103"/>
      <c r="CS317" s="103"/>
      <c r="CT317" s="103"/>
      <c r="CU317" s="103"/>
      <c r="CV317" s="103"/>
      <c r="CW317" s="103"/>
      <c r="CX317" s="103"/>
      <c r="CY317" s="103"/>
      <c r="CZ317" s="103"/>
      <c r="DA317" s="103"/>
      <c r="DB317" s="103"/>
      <c r="DC317" s="103"/>
      <c r="DD317" s="103"/>
      <c r="DE317" s="103"/>
      <c r="DF317" s="103"/>
      <c r="DG317" s="103"/>
      <c r="DH317" s="103"/>
      <c r="DI317" s="103"/>
      <c r="DJ317" s="103"/>
      <c r="DK317" s="103"/>
      <c r="DL317" s="103"/>
      <c r="DM317" s="103"/>
      <c r="DN317" s="103"/>
      <c r="DO317" s="103"/>
      <c r="DP317" s="103"/>
      <c r="DQ317" s="103"/>
      <c r="DR317" s="103"/>
      <c r="DS317" s="103"/>
      <c r="DT317" s="103"/>
      <c r="DU317" s="103"/>
      <c r="DV317" s="103"/>
      <c r="DW317" s="103"/>
      <c r="DX317" s="103"/>
      <c r="DY317" s="103"/>
      <c r="DZ317" s="103"/>
      <c r="EA317" s="103"/>
      <c r="EB317" s="103"/>
      <c r="EC317" s="103"/>
      <c r="ED317" s="103"/>
      <c r="EE317" s="103"/>
      <c r="EF317" s="103"/>
      <c r="EG317" s="103"/>
      <c r="EH317" s="103"/>
      <c r="EI317" s="103"/>
      <c r="EJ317" s="103"/>
      <c r="EK317" s="103"/>
      <c r="EL317" s="103"/>
      <c r="EM317" s="103"/>
      <c r="EN317" s="103"/>
      <c r="EO317" s="103"/>
      <c r="EP317" s="103"/>
      <c r="EQ317" s="103"/>
      <c r="ER317" s="103"/>
      <c r="ES317" s="103"/>
      <c r="ET317" s="103"/>
      <c r="EU317" s="103"/>
      <c r="EV317" s="103"/>
      <c r="EW317" s="103"/>
      <c r="EX317" s="103"/>
      <c r="EY317" s="103"/>
      <c r="EZ317" s="103"/>
      <c r="FA317" s="103"/>
      <c r="FB317" s="103"/>
      <c r="FC317" s="103"/>
      <c r="FD317" s="103"/>
      <c r="FE317" s="103"/>
      <c r="FF317" s="103"/>
      <c r="FG317" s="103"/>
      <c r="FH317" s="103"/>
      <c r="FI317" s="103"/>
      <c r="FJ317" s="103"/>
      <c r="FK317" s="103"/>
      <c r="FL317" s="103"/>
      <c r="FM317" s="103"/>
      <c r="FN317" s="103"/>
      <c r="FO317" s="103"/>
      <c r="FP317" s="103"/>
      <c r="FQ317" s="103"/>
      <c r="FR317" s="103"/>
      <c r="FS317" s="103"/>
      <c r="FT317" s="103"/>
      <c r="FU317" s="103"/>
      <c r="FV317" s="103"/>
      <c r="FW317" s="103"/>
      <c r="FX317" s="103"/>
      <c r="FY317" s="103"/>
      <c r="FZ317" s="103"/>
      <c r="GA317" s="103"/>
      <c r="GB317" s="103"/>
      <c r="GC317" s="103"/>
      <c r="GD317" s="103"/>
      <c r="GE317" s="103"/>
      <c r="GF317" s="103"/>
      <c r="GG317" s="103"/>
      <c r="GH317" s="103"/>
      <c r="GI317" s="103"/>
      <c r="GJ317" s="103"/>
      <c r="GK317" s="103"/>
      <c r="GL317" s="103"/>
      <c r="GM317" s="103"/>
      <c r="GN317" s="103"/>
      <c r="GO317" s="103"/>
      <c r="GP317" s="103"/>
      <c r="GQ317" s="103"/>
      <c r="GR317" s="103"/>
      <c r="GS317" s="103"/>
      <c r="GT317" s="103"/>
      <c r="GU317" s="103"/>
      <c r="GV317" s="103"/>
      <c r="GW317" s="103"/>
      <c r="GX317" s="103"/>
      <c r="GY317" s="103"/>
      <c r="GZ317" s="103"/>
      <c r="HA317" s="103"/>
      <c r="HB317" s="103"/>
      <c r="HC317" s="103"/>
      <c r="HD317" s="103"/>
      <c r="HE317" s="103"/>
      <c r="HF317" s="103"/>
      <c r="HG317" s="103"/>
      <c r="HH317" s="103"/>
      <c r="HI317" s="103"/>
      <c r="HJ317" s="103"/>
      <c r="HK317" s="103"/>
      <c r="HL317" s="103"/>
      <c r="HM317" s="103"/>
      <c r="HN317" s="103"/>
      <c r="HO317" s="103"/>
      <c r="HP317" s="103"/>
      <c r="HQ317" s="103"/>
      <c r="HR317" s="103"/>
      <c r="HS317" s="103"/>
      <c r="HT317" s="103"/>
      <c r="HU317" s="103"/>
      <c r="HV317" s="103"/>
      <c r="HW317" s="103"/>
      <c r="HX317" s="103"/>
      <c r="HY317" s="103"/>
      <c r="HZ317" s="103"/>
      <c r="IA317" s="103"/>
      <c r="IB317" s="103"/>
      <c r="IC317" s="103"/>
      <c r="ID317" s="103"/>
      <c r="IE317" s="103"/>
      <c r="IF317" s="103"/>
      <c r="IG317" s="103"/>
      <c r="IH317" s="103"/>
      <c r="II317" s="103"/>
      <c r="IJ317" s="103"/>
      <c r="IK317" s="103"/>
      <c r="IL317" s="103"/>
      <c r="IM317" s="103"/>
      <c r="IN317" s="103"/>
      <c r="IO317" s="103"/>
      <c r="IP317" s="103"/>
      <c r="IQ317" s="103"/>
      <c r="IR317" s="103"/>
      <c r="IS317" s="103"/>
      <c r="IT317" s="103"/>
      <c r="IU317" s="103"/>
      <c r="IV317" s="103"/>
      <c r="IW317" s="103"/>
      <c r="IX317" s="103"/>
      <c r="IY317" s="103"/>
      <c r="IZ317" s="103"/>
    </row>
    <row r="318" spans="1:260" s="108" customFormat="1" ht="15" hidden="1" x14ac:dyDescent="0.25">
      <c r="A318" s="8"/>
      <c r="B318" s="8"/>
      <c r="C318" s="4"/>
      <c r="D318" s="9"/>
      <c r="E318" s="9"/>
      <c r="F318" s="9"/>
      <c r="G318" s="9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103"/>
      <c r="U318" s="4"/>
      <c r="V318" s="4"/>
      <c r="W318" s="4"/>
      <c r="X318" s="4"/>
      <c r="Y318" s="4"/>
      <c r="Z318" s="4"/>
      <c r="AA318" s="4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  <c r="CD318" s="103"/>
      <c r="CE318" s="103"/>
      <c r="CF318" s="103"/>
      <c r="CG318" s="103"/>
      <c r="CH318" s="103"/>
      <c r="CI318" s="103"/>
      <c r="CJ318" s="103"/>
      <c r="CK318" s="103"/>
      <c r="CL318" s="103"/>
      <c r="CM318" s="103"/>
      <c r="CN318" s="103"/>
      <c r="CO318" s="103"/>
      <c r="CP318" s="103"/>
      <c r="CQ318" s="103"/>
      <c r="CR318" s="103"/>
      <c r="CS318" s="103"/>
      <c r="CT318" s="103"/>
      <c r="CU318" s="103"/>
      <c r="CV318" s="103"/>
      <c r="CW318" s="103"/>
      <c r="CX318" s="103"/>
      <c r="CY318" s="103"/>
      <c r="CZ318" s="103"/>
      <c r="DA318" s="103"/>
      <c r="DB318" s="103"/>
      <c r="DC318" s="103"/>
      <c r="DD318" s="103"/>
      <c r="DE318" s="103"/>
      <c r="DF318" s="103"/>
      <c r="DG318" s="103"/>
      <c r="DH318" s="103"/>
      <c r="DI318" s="103"/>
      <c r="DJ318" s="103"/>
      <c r="DK318" s="103"/>
      <c r="DL318" s="103"/>
      <c r="DM318" s="103"/>
      <c r="DN318" s="103"/>
      <c r="DO318" s="103"/>
      <c r="DP318" s="103"/>
      <c r="DQ318" s="103"/>
      <c r="DR318" s="103"/>
      <c r="DS318" s="103"/>
      <c r="DT318" s="103"/>
      <c r="DU318" s="103"/>
      <c r="DV318" s="103"/>
      <c r="DW318" s="103"/>
      <c r="DX318" s="103"/>
      <c r="DY318" s="103"/>
      <c r="DZ318" s="103"/>
      <c r="EA318" s="103"/>
      <c r="EB318" s="103"/>
      <c r="EC318" s="103"/>
      <c r="ED318" s="103"/>
      <c r="EE318" s="103"/>
      <c r="EF318" s="103"/>
      <c r="EG318" s="103"/>
      <c r="EH318" s="103"/>
      <c r="EI318" s="103"/>
      <c r="EJ318" s="103"/>
      <c r="EK318" s="103"/>
      <c r="EL318" s="103"/>
      <c r="EM318" s="103"/>
      <c r="EN318" s="103"/>
      <c r="EO318" s="103"/>
      <c r="EP318" s="103"/>
      <c r="EQ318" s="103"/>
      <c r="ER318" s="103"/>
      <c r="ES318" s="103"/>
      <c r="ET318" s="103"/>
      <c r="EU318" s="103"/>
      <c r="EV318" s="103"/>
      <c r="EW318" s="103"/>
      <c r="EX318" s="103"/>
      <c r="EY318" s="103"/>
      <c r="EZ318" s="103"/>
      <c r="FA318" s="103"/>
      <c r="FB318" s="103"/>
      <c r="FC318" s="103"/>
      <c r="FD318" s="103"/>
      <c r="FE318" s="103"/>
      <c r="FF318" s="103"/>
      <c r="FG318" s="103"/>
      <c r="FH318" s="103"/>
      <c r="FI318" s="103"/>
      <c r="FJ318" s="103"/>
      <c r="FK318" s="103"/>
      <c r="FL318" s="103"/>
      <c r="FM318" s="103"/>
      <c r="FN318" s="103"/>
      <c r="FO318" s="103"/>
      <c r="FP318" s="103"/>
      <c r="FQ318" s="103"/>
      <c r="FR318" s="103"/>
      <c r="FS318" s="103"/>
      <c r="FT318" s="103"/>
      <c r="FU318" s="103"/>
      <c r="FV318" s="103"/>
      <c r="FW318" s="103"/>
      <c r="FX318" s="103"/>
      <c r="FY318" s="103"/>
      <c r="FZ318" s="103"/>
      <c r="GA318" s="103"/>
      <c r="GB318" s="103"/>
      <c r="GC318" s="103"/>
      <c r="GD318" s="103"/>
      <c r="GE318" s="103"/>
      <c r="GF318" s="103"/>
      <c r="GG318" s="103"/>
      <c r="GH318" s="103"/>
      <c r="GI318" s="103"/>
      <c r="GJ318" s="103"/>
      <c r="GK318" s="103"/>
      <c r="GL318" s="103"/>
      <c r="GM318" s="103"/>
      <c r="GN318" s="103"/>
      <c r="GO318" s="103"/>
      <c r="GP318" s="103"/>
      <c r="GQ318" s="103"/>
      <c r="GR318" s="103"/>
      <c r="GS318" s="103"/>
      <c r="GT318" s="103"/>
      <c r="GU318" s="103"/>
      <c r="GV318" s="103"/>
      <c r="GW318" s="103"/>
      <c r="GX318" s="103"/>
      <c r="GY318" s="103"/>
      <c r="GZ318" s="103"/>
      <c r="HA318" s="103"/>
      <c r="HB318" s="103"/>
      <c r="HC318" s="103"/>
      <c r="HD318" s="103"/>
      <c r="HE318" s="103"/>
      <c r="HF318" s="103"/>
      <c r="HG318" s="103"/>
      <c r="HH318" s="103"/>
      <c r="HI318" s="103"/>
      <c r="HJ318" s="103"/>
      <c r="HK318" s="103"/>
      <c r="HL318" s="103"/>
      <c r="HM318" s="103"/>
      <c r="HN318" s="103"/>
      <c r="HO318" s="103"/>
      <c r="HP318" s="103"/>
      <c r="HQ318" s="103"/>
      <c r="HR318" s="103"/>
      <c r="HS318" s="103"/>
      <c r="HT318" s="103"/>
      <c r="HU318" s="103"/>
      <c r="HV318" s="103"/>
      <c r="HW318" s="103"/>
      <c r="HX318" s="103"/>
      <c r="HY318" s="103"/>
      <c r="HZ318" s="103"/>
      <c r="IA318" s="103"/>
      <c r="IB318" s="103"/>
      <c r="IC318" s="103"/>
      <c r="ID318" s="103"/>
      <c r="IE318" s="103"/>
      <c r="IF318" s="103"/>
      <c r="IG318" s="103"/>
      <c r="IH318" s="103"/>
      <c r="II318" s="103"/>
      <c r="IJ318" s="103"/>
      <c r="IK318" s="103"/>
      <c r="IL318" s="103"/>
      <c r="IM318" s="103"/>
      <c r="IN318" s="103"/>
      <c r="IO318" s="103"/>
      <c r="IP318" s="103"/>
      <c r="IQ318" s="103"/>
      <c r="IR318" s="103"/>
      <c r="IS318" s="103"/>
      <c r="IT318" s="103"/>
      <c r="IU318" s="103"/>
      <c r="IV318" s="103"/>
      <c r="IW318" s="103"/>
      <c r="IX318" s="103"/>
      <c r="IY318" s="103"/>
      <c r="IZ318" s="103"/>
    </row>
    <row r="319" spans="1:260" s="108" customFormat="1" ht="15" hidden="1" x14ac:dyDescent="0.25">
      <c r="A319" s="8"/>
      <c r="B319" s="8"/>
      <c r="C319" s="4"/>
      <c r="D319" s="9"/>
      <c r="E319" s="9"/>
      <c r="F319" s="9"/>
      <c r="G319" s="9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103"/>
      <c r="U319" s="4"/>
      <c r="V319" s="4"/>
      <c r="W319" s="4"/>
      <c r="X319" s="4"/>
      <c r="Y319" s="4"/>
      <c r="Z319" s="4"/>
      <c r="AA319" s="4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3"/>
      <c r="CF319" s="103"/>
      <c r="CG319" s="103"/>
      <c r="CH319" s="103"/>
      <c r="CI319" s="103"/>
      <c r="CJ319" s="103"/>
      <c r="CK319" s="103"/>
      <c r="CL319" s="103"/>
      <c r="CM319" s="103"/>
      <c r="CN319" s="103"/>
      <c r="CO319" s="103"/>
      <c r="CP319" s="103"/>
      <c r="CQ319" s="103"/>
      <c r="CR319" s="103"/>
      <c r="CS319" s="103"/>
      <c r="CT319" s="103"/>
      <c r="CU319" s="103"/>
      <c r="CV319" s="103"/>
      <c r="CW319" s="103"/>
      <c r="CX319" s="103"/>
      <c r="CY319" s="103"/>
      <c r="CZ319" s="103"/>
      <c r="DA319" s="103"/>
      <c r="DB319" s="103"/>
      <c r="DC319" s="103"/>
      <c r="DD319" s="103"/>
      <c r="DE319" s="103"/>
      <c r="DF319" s="103"/>
      <c r="DG319" s="103"/>
      <c r="DH319" s="103"/>
      <c r="DI319" s="103"/>
      <c r="DJ319" s="103"/>
      <c r="DK319" s="103"/>
      <c r="DL319" s="103"/>
      <c r="DM319" s="103"/>
      <c r="DN319" s="103"/>
      <c r="DO319" s="103"/>
      <c r="DP319" s="103"/>
      <c r="DQ319" s="103"/>
      <c r="DR319" s="103"/>
      <c r="DS319" s="103"/>
      <c r="DT319" s="103"/>
      <c r="DU319" s="103"/>
      <c r="DV319" s="103"/>
      <c r="DW319" s="103"/>
      <c r="DX319" s="103"/>
      <c r="DY319" s="103"/>
      <c r="DZ319" s="103"/>
      <c r="EA319" s="103"/>
      <c r="EB319" s="103"/>
      <c r="EC319" s="103"/>
      <c r="ED319" s="103"/>
      <c r="EE319" s="103"/>
      <c r="EF319" s="103"/>
      <c r="EG319" s="103"/>
      <c r="EH319" s="103"/>
      <c r="EI319" s="103"/>
      <c r="EJ319" s="103"/>
      <c r="EK319" s="103"/>
      <c r="EL319" s="103"/>
      <c r="EM319" s="103"/>
      <c r="EN319" s="103"/>
      <c r="EO319" s="103"/>
      <c r="EP319" s="103"/>
      <c r="EQ319" s="103"/>
      <c r="ER319" s="103"/>
      <c r="ES319" s="103"/>
      <c r="ET319" s="103"/>
      <c r="EU319" s="103"/>
      <c r="EV319" s="103"/>
      <c r="EW319" s="103"/>
      <c r="EX319" s="103"/>
      <c r="EY319" s="103"/>
      <c r="EZ319" s="103"/>
      <c r="FA319" s="103"/>
      <c r="FB319" s="103"/>
      <c r="FC319" s="103"/>
      <c r="FD319" s="103"/>
      <c r="FE319" s="103"/>
      <c r="FF319" s="103"/>
      <c r="FG319" s="103"/>
      <c r="FH319" s="103"/>
      <c r="FI319" s="103"/>
      <c r="FJ319" s="103"/>
      <c r="FK319" s="103"/>
      <c r="FL319" s="103"/>
      <c r="FM319" s="103"/>
      <c r="FN319" s="103"/>
      <c r="FO319" s="103"/>
      <c r="FP319" s="103"/>
      <c r="FQ319" s="103"/>
      <c r="FR319" s="103"/>
      <c r="FS319" s="103"/>
      <c r="FT319" s="103"/>
      <c r="FU319" s="103"/>
      <c r="FV319" s="103"/>
      <c r="FW319" s="103"/>
      <c r="FX319" s="103"/>
      <c r="FY319" s="103"/>
      <c r="FZ319" s="103"/>
      <c r="GA319" s="103"/>
      <c r="GB319" s="103"/>
      <c r="GC319" s="103"/>
      <c r="GD319" s="103"/>
      <c r="GE319" s="103"/>
      <c r="GF319" s="103"/>
      <c r="GG319" s="103"/>
      <c r="GH319" s="103"/>
      <c r="GI319" s="103"/>
      <c r="GJ319" s="103"/>
      <c r="GK319" s="103"/>
      <c r="GL319" s="103"/>
      <c r="GM319" s="103"/>
      <c r="GN319" s="103"/>
      <c r="GO319" s="103"/>
      <c r="GP319" s="103"/>
      <c r="GQ319" s="103"/>
      <c r="GR319" s="103"/>
      <c r="GS319" s="103"/>
      <c r="GT319" s="103"/>
      <c r="GU319" s="103"/>
      <c r="GV319" s="103"/>
      <c r="GW319" s="103"/>
      <c r="GX319" s="103"/>
      <c r="GY319" s="103"/>
      <c r="GZ319" s="103"/>
      <c r="HA319" s="103"/>
      <c r="HB319" s="103"/>
      <c r="HC319" s="103"/>
      <c r="HD319" s="103"/>
      <c r="HE319" s="103"/>
      <c r="HF319" s="103"/>
      <c r="HG319" s="103"/>
      <c r="HH319" s="103"/>
      <c r="HI319" s="103"/>
      <c r="HJ319" s="103"/>
      <c r="HK319" s="103"/>
      <c r="HL319" s="103"/>
      <c r="HM319" s="103"/>
      <c r="HN319" s="103"/>
      <c r="HO319" s="103"/>
      <c r="HP319" s="103"/>
      <c r="HQ319" s="103"/>
      <c r="HR319" s="103"/>
      <c r="HS319" s="103"/>
      <c r="HT319" s="103"/>
      <c r="HU319" s="103"/>
      <c r="HV319" s="103"/>
      <c r="HW319" s="103"/>
      <c r="HX319" s="103"/>
      <c r="HY319" s="103"/>
      <c r="HZ319" s="103"/>
      <c r="IA319" s="103"/>
      <c r="IB319" s="103"/>
      <c r="IC319" s="103"/>
      <c r="ID319" s="103"/>
      <c r="IE319" s="103"/>
      <c r="IF319" s="103"/>
      <c r="IG319" s="103"/>
      <c r="IH319" s="103"/>
      <c r="II319" s="103"/>
      <c r="IJ319" s="103"/>
      <c r="IK319" s="103"/>
      <c r="IL319" s="103"/>
      <c r="IM319" s="103"/>
      <c r="IN319" s="103"/>
      <c r="IO319" s="103"/>
      <c r="IP319" s="103"/>
      <c r="IQ319" s="103"/>
      <c r="IR319" s="103"/>
      <c r="IS319" s="103"/>
      <c r="IT319" s="103"/>
      <c r="IU319" s="103"/>
      <c r="IV319" s="103"/>
      <c r="IW319" s="103"/>
      <c r="IX319" s="103"/>
      <c r="IY319" s="103"/>
      <c r="IZ319" s="103"/>
    </row>
    <row r="320" spans="1:260" s="108" customFormat="1" ht="15" hidden="1" x14ac:dyDescent="0.25">
      <c r="A320" s="8"/>
      <c r="B320" s="8"/>
      <c r="C320" s="4"/>
      <c r="D320" s="9"/>
      <c r="E320" s="9"/>
      <c r="F320" s="9"/>
      <c r="G320" s="9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103"/>
      <c r="U320" s="4"/>
      <c r="V320" s="4"/>
      <c r="W320" s="4"/>
      <c r="X320" s="4"/>
      <c r="Y320" s="4"/>
      <c r="Z320" s="4"/>
      <c r="AA320" s="4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  <c r="CD320" s="103"/>
      <c r="CE320" s="103"/>
      <c r="CF320" s="103"/>
      <c r="CG320" s="103"/>
      <c r="CH320" s="103"/>
      <c r="CI320" s="103"/>
      <c r="CJ320" s="103"/>
      <c r="CK320" s="103"/>
      <c r="CL320" s="103"/>
      <c r="CM320" s="103"/>
      <c r="CN320" s="103"/>
      <c r="CO320" s="103"/>
      <c r="CP320" s="103"/>
      <c r="CQ320" s="103"/>
      <c r="CR320" s="103"/>
      <c r="CS320" s="103"/>
      <c r="CT320" s="103"/>
      <c r="CU320" s="103"/>
      <c r="CV320" s="103"/>
      <c r="CW320" s="103"/>
      <c r="CX320" s="103"/>
      <c r="CY320" s="103"/>
      <c r="CZ320" s="103"/>
      <c r="DA320" s="103"/>
      <c r="DB320" s="103"/>
      <c r="DC320" s="103"/>
      <c r="DD320" s="103"/>
      <c r="DE320" s="103"/>
      <c r="DF320" s="103"/>
      <c r="DG320" s="103"/>
      <c r="DH320" s="103"/>
      <c r="DI320" s="103"/>
      <c r="DJ320" s="103"/>
      <c r="DK320" s="103"/>
      <c r="DL320" s="103"/>
      <c r="DM320" s="103"/>
      <c r="DN320" s="103"/>
      <c r="DO320" s="103"/>
      <c r="DP320" s="103"/>
      <c r="DQ320" s="103"/>
      <c r="DR320" s="103"/>
      <c r="DS320" s="103"/>
      <c r="DT320" s="103"/>
      <c r="DU320" s="103"/>
      <c r="DV320" s="103"/>
      <c r="DW320" s="103"/>
      <c r="DX320" s="103"/>
      <c r="DY320" s="103"/>
      <c r="DZ320" s="103"/>
      <c r="EA320" s="103"/>
      <c r="EB320" s="103"/>
      <c r="EC320" s="103"/>
      <c r="ED320" s="103"/>
      <c r="EE320" s="103"/>
      <c r="EF320" s="103"/>
      <c r="EG320" s="103"/>
      <c r="EH320" s="103"/>
      <c r="EI320" s="103"/>
      <c r="EJ320" s="103"/>
      <c r="EK320" s="103"/>
      <c r="EL320" s="103"/>
      <c r="EM320" s="103"/>
      <c r="EN320" s="103"/>
      <c r="EO320" s="103"/>
      <c r="EP320" s="103"/>
      <c r="EQ320" s="103"/>
      <c r="ER320" s="103"/>
      <c r="ES320" s="103"/>
      <c r="ET320" s="103"/>
      <c r="EU320" s="103"/>
      <c r="EV320" s="103"/>
      <c r="EW320" s="103"/>
      <c r="EX320" s="103"/>
      <c r="EY320" s="103"/>
      <c r="EZ320" s="103"/>
      <c r="FA320" s="103"/>
      <c r="FB320" s="103"/>
      <c r="FC320" s="103"/>
      <c r="FD320" s="103"/>
      <c r="FE320" s="103"/>
      <c r="FF320" s="103"/>
      <c r="FG320" s="103"/>
      <c r="FH320" s="103"/>
      <c r="FI320" s="103"/>
      <c r="FJ320" s="103"/>
      <c r="FK320" s="103"/>
      <c r="FL320" s="103"/>
      <c r="FM320" s="103"/>
      <c r="FN320" s="103"/>
      <c r="FO320" s="103"/>
      <c r="FP320" s="103"/>
      <c r="FQ320" s="103"/>
      <c r="FR320" s="103"/>
      <c r="FS320" s="103"/>
      <c r="FT320" s="103"/>
      <c r="FU320" s="103"/>
      <c r="FV320" s="103"/>
      <c r="FW320" s="103"/>
      <c r="FX320" s="103"/>
      <c r="FY320" s="103"/>
      <c r="FZ320" s="103"/>
      <c r="GA320" s="103"/>
      <c r="GB320" s="103"/>
      <c r="GC320" s="103"/>
      <c r="GD320" s="103"/>
      <c r="GE320" s="103"/>
      <c r="GF320" s="103"/>
      <c r="GG320" s="103"/>
      <c r="GH320" s="103"/>
      <c r="GI320" s="103"/>
      <c r="GJ320" s="103"/>
      <c r="GK320" s="103"/>
      <c r="GL320" s="103"/>
      <c r="GM320" s="103"/>
      <c r="GN320" s="103"/>
      <c r="GO320" s="103"/>
      <c r="GP320" s="103"/>
      <c r="GQ320" s="103"/>
      <c r="GR320" s="103"/>
      <c r="GS320" s="103"/>
      <c r="GT320" s="103"/>
      <c r="GU320" s="103"/>
      <c r="GV320" s="103"/>
      <c r="GW320" s="103"/>
      <c r="GX320" s="103"/>
      <c r="GY320" s="103"/>
      <c r="GZ320" s="103"/>
      <c r="HA320" s="103"/>
      <c r="HB320" s="103"/>
      <c r="HC320" s="103"/>
      <c r="HD320" s="103"/>
      <c r="HE320" s="103"/>
      <c r="HF320" s="103"/>
      <c r="HG320" s="103"/>
      <c r="HH320" s="103"/>
      <c r="HI320" s="103"/>
      <c r="HJ320" s="103"/>
      <c r="HK320" s="103"/>
      <c r="HL320" s="103"/>
      <c r="HM320" s="103"/>
      <c r="HN320" s="103"/>
      <c r="HO320" s="103"/>
      <c r="HP320" s="103"/>
      <c r="HQ320" s="103"/>
      <c r="HR320" s="103"/>
      <c r="HS320" s="103"/>
      <c r="HT320" s="103"/>
      <c r="HU320" s="103"/>
      <c r="HV320" s="103"/>
      <c r="HW320" s="103"/>
      <c r="HX320" s="103"/>
      <c r="HY320" s="103"/>
      <c r="HZ320" s="103"/>
      <c r="IA320" s="103"/>
      <c r="IB320" s="103"/>
      <c r="IC320" s="103"/>
      <c r="ID320" s="103"/>
      <c r="IE320" s="103"/>
      <c r="IF320" s="103"/>
      <c r="IG320" s="103"/>
      <c r="IH320" s="103"/>
      <c r="II320" s="103"/>
      <c r="IJ320" s="103"/>
      <c r="IK320" s="103"/>
      <c r="IL320" s="103"/>
      <c r="IM320" s="103"/>
      <c r="IN320" s="103"/>
      <c r="IO320" s="103"/>
      <c r="IP320" s="103"/>
      <c r="IQ320" s="103"/>
      <c r="IR320" s="103"/>
      <c r="IS320" s="103"/>
      <c r="IT320" s="103"/>
      <c r="IU320" s="103"/>
      <c r="IV320" s="103"/>
      <c r="IW320" s="103"/>
      <c r="IX320" s="103"/>
      <c r="IY320" s="103"/>
      <c r="IZ320" s="103"/>
    </row>
    <row r="321" spans="1:260" s="108" customFormat="1" ht="15" hidden="1" x14ac:dyDescent="0.25">
      <c r="A321" s="8"/>
      <c r="B321" s="8"/>
      <c r="C321" s="4"/>
      <c r="D321" s="9"/>
      <c r="E321" s="9"/>
      <c r="F321" s="9"/>
      <c r="G321" s="9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103"/>
      <c r="U321" s="4"/>
      <c r="V321" s="4"/>
      <c r="W321" s="4"/>
      <c r="X321" s="4"/>
      <c r="Y321" s="4"/>
      <c r="Z321" s="4"/>
      <c r="AA321" s="4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3"/>
      <c r="CF321" s="103"/>
      <c r="CG321" s="103"/>
      <c r="CH321" s="103"/>
      <c r="CI321" s="103"/>
      <c r="CJ321" s="103"/>
      <c r="CK321" s="103"/>
      <c r="CL321" s="103"/>
      <c r="CM321" s="103"/>
      <c r="CN321" s="103"/>
      <c r="CO321" s="103"/>
      <c r="CP321" s="103"/>
      <c r="CQ321" s="103"/>
      <c r="CR321" s="103"/>
      <c r="CS321" s="103"/>
      <c r="CT321" s="103"/>
      <c r="CU321" s="103"/>
      <c r="CV321" s="103"/>
      <c r="CW321" s="103"/>
      <c r="CX321" s="103"/>
      <c r="CY321" s="103"/>
      <c r="CZ321" s="103"/>
      <c r="DA321" s="103"/>
      <c r="DB321" s="103"/>
      <c r="DC321" s="103"/>
      <c r="DD321" s="103"/>
      <c r="DE321" s="103"/>
      <c r="DF321" s="103"/>
      <c r="DG321" s="103"/>
      <c r="DH321" s="103"/>
      <c r="DI321" s="103"/>
      <c r="DJ321" s="103"/>
      <c r="DK321" s="103"/>
      <c r="DL321" s="103"/>
      <c r="DM321" s="103"/>
      <c r="DN321" s="103"/>
      <c r="DO321" s="103"/>
      <c r="DP321" s="103"/>
      <c r="DQ321" s="103"/>
      <c r="DR321" s="103"/>
      <c r="DS321" s="103"/>
      <c r="DT321" s="103"/>
      <c r="DU321" s="103"/>
      <c r="DV321" s="103"/>
      <c r="DW321" s="103"/>
      <c r="DX321" s="103"/>
      <c r="DY321" s="103"/>
      <c r="DZ321" s="103"/>
      <c r="EA321" s="103"/>
      <c r="EB321" s="103"/>
      <c r="EC321" s="103"/>
      <c r="ED321" s="103"/>
      <c r="EE321" s="103"/>
      <c r="EF321" s="103"/>
      <c r="EG321" s="103"/>
      <c r="EH321" s="103"/>
      <c r="EI321" s="103"/>
      <c r="EJ321" s="103"/>
      <c r="EK321" s="103"/>
      <c r="EL321" s="103"/>
      <c r="EM321" s="103"/>
      <c r="EN321" s="103"/>
      <c r="EO321" s="103"/>
      <c r="EP321" s="103"/>
      <c r="EQ321" s="103"/>
      <c r="ER321" s="103"/>
      <c r="ES321" s="103"/>
      <c r="ET321" s="103"/>
      <c r="EU321" s="103"/>
      <c r="EV321" s="103"/>
      <c r="EW321" s="103"/>
      <c r="EX321" s="103"/>
      <c r="EY321" s="103"/>
      <c r="EZ321" s="103"/>
      <c r="FA321" s="103"/>
      <c r="FB321" s="103"/>
      <c r="FC321" s="103"/>
      <c r="FD321" s="103"/>
      <c r="FE321" s="103"/>
      <c r="FF321" s="103"/>
      <c r="FG321" s="103"/>
      <c r="FH321" s="103"/>
      <c r="FI321" s="103"/>
      <c r="FJ321" s="103"/>
      <c r="FK321" s="103"/>
      <c r="FL321" s="103"/>
      <c r="FM321" s="103"/>
      <c r="FN321" s="103"/>
      <c r="FO321" s="103"/>
      <c r="FP321" s="103"/>
      <c r="FQ321" s="103"/>
      <c r="FR321" s="103"/>
      <c r="FS321" s="103"/>
      <c r="FT321" s="103"/>
      <c r="FU321" s="103"/>
      <c r="FV321" s="103"/>
      <c r="FW321" s="103"/>
      <c r="FX321" s="103"/>
      <c r="FY321" s="103"/>
      <c r="FZ321" s="103"/>
      <c r="GA321" s="103"/>
      <c r="GB321" s="103"/>
      <c r="GC321" s="103"/>
      <c r="GD321" s="103"/>
      <c r="GE321" s="103"/>
      <c r="GF321" s="103"/>
      <c r="GG321" s="103"/>
      <c r="GH321" s="103"/>
      <c r="GI321" s="103"/>
      <c r="GJ321" s="103"/>
      <c r="GK321" s="103"/>
      <c r="GL321" s="103"/>
      <c r="GM321" s="103"/>
      <c r="GN321" s="103"/>
      <c r="GO321" s="103"/>
      <c r="GP321" s="103"/>
      <c r="GQ321" s="103"/>
      <c r="GR321" s="103"/>
      <c r="GS321" s="103"/>
      <c r="GT321" s="103"/>
      <c r="GU321" s="103"/>
      <c r="GV321" s="103"/>
      <c r="GW321" s="103"/>
      <c r="GX321" s="103"/>
      <c r="GY321" s="103"/>
      <c r="GZ321" s="103"/>
      <c r="HA321" s="103"/>
      <c r="HB321" s="103"/>
      <c r="HC321" s="103"/>
      <c r="HD321" s="103"/>
      <c r="HE321" s="103"/>
      <c r="HF321" s="103"/>
      <c r="HG321" s="103"/>
      <c r="HH321" s="103"/>
      <c r="HI321" s="103"/>
      <c r="HJ321" s="103"/>
      <c r="HK321" s="103"/>
      <c r="HL321" s="103"/>
      <c r="HM321" s="103"/>
      <c r="HN321" s="103"/>
      <c r="HO321" s="103"/>
      <c r="HP321" s="103"/>
      <c r="HQ321" s="103"/>
      <c r="HR321" s="103"/>
      <c r="HS321" s="103"/>
      <c r="HT321" s="103"/>
      <c r="HU321" s="103"/>
      <c r="HV321" s="103"/>
      <c r="HW321" s="103"/>
      <c r="HX321" s="103"/>
      <c r="HY321" s="103"/>
      <c r="HZ321" s="103"/>
      <c r="IA321" s="103"/>
      <c r="IB321" s="103"/>
      <c r="IC321" s="103"/>
      <c r="ID321" s="103"/>
      <c r="IE321" s="103"/>
      <c r="IF321" s="103"/>
      <c r="IG321" s="103"/>
      <c r="IH321" s="103"/>
      <c r="II321" s="103"/>
      <c r="IJ321" s="103"/>
      <c r="IK321" s="103"/>
      <c r="IL321" s="103"/>
      <c r="IM321" s="103"/>
      <c r="IN321" s="103"/>
      <c r="IO321" s="103"/>
      <c r="IP321" s="103"/>
      <c r="IQ321" s="103"/>
      <c r="IR321" s="103"/>
      <c r="IS321" s="103"/>
      <c r="IT321" s="103"/>
      <c r="IU321" s="103"/>
      <c r="IV321" s="103"/>
      <c r="IW321" s="103"/>
      <c r="IX321" s="103"/>
      <c r="IY321" s="103"/>
      <c r="IZ321" s="103"/>
    </row>
    <row r="322" spans="1:260" s="108" customFormat="1" ht="15" hidden="1" x14ac:dyDescent="0.25">
      <c r="A322" s="8"/>
      <c r="B322" s="8"/>
      <c r="C322" s="4"/>
      <c r="D322" s="9"/>
      <c r="E322" s="9"/>
      <c r="F322" s="9"/>
      <c r="G322" s="9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103"/>
      <c r="U322" s="4"/>
      <c r="V322" s="4"/>
      <c r="W322" s="4"/>
      <c r="X322" s="4"/>
      <c r="Y322" s="4"/>
      <c r="Z322" s="4"/>
      <c r="AA322" s="4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3"/>
      <c r="CF322" s="103"/>
      <c r="CG322" s="103"/>
      <c r="CH322" s="103"/>
      <c r="CI322" s="103"/>
      <c r="CJ322" s="103"/>
      <c r="CK322" s="103"/>
      <c r="CL322" s="103"/>
      <c r="CM322" s="103"/>
      <c r="CN322" s="103"/>
      <c r="CO322" s="103"/>
      <c r="CP322" s="103"/>
      <c r="CQ322" s="103"/>
      <c r="CR322" s="103"/>
      <c r="CS322" s="103"/>
      <c r="CT322" s="103"/>
      <c r="CU322" s="103"/>
      <c r="CV322" s="103"/>
      <c r="CW322" s="103"/>
      <c r="CX322" s="103"/>
      <c r="CY322" s="103"/>
      <c r="CZ322" s="103"/>
      <c r="DA322" s="103"/>
      <c r="DB322" s="103"/>
      <c r="DC322" s="103"/>
      <c r="DD322" s="103"/>
      <c r="DE322" s="103"/>
      <c r="DF322" s="103"/>
      <c r="DG322" s="103"/>
      <c r="DH322" s="103"/>
      <c r="DI322" s="103"/>
      <c r="DJ322" s="103"/>
      <c r="DK322" s="103"/>
      <c r="DL322" s="103"/>
      <c r="DM322" s="103"/>
      <c r="DN322" s="103"/>
      <c r="DO322" s="103"/>
      <c r="DP322" s="103"/>
      <c r="DQ322" s="103"/>
      <c r="DR322" s="103"/>
      <c r="DS322" s="103"/>
      <c r="DT322" s="103"/>
      <c r="DU322" s="103"/>
      <c r="DV322" s="103"/>
      <c r="DW322" s="103"/>
      <c r="DX322" s="103"/>
      <c r="DY322" s="103"/>
      <c r="DZ322" s="103"/>
      <c r="EA322" s="103"/>
      <c r="EB322" s="103"/>
      <c r="EC322" s="103"/>
      <c r="ED322" s="103"/>
      <c r="EE322" s="103"/>
      <c r="EF322" s="103"/>
      <c r="EG322" s="103"/>
      <c r="EH322" s="103"/>
      <c r="EI322" s="103"/>
      <c r="EJ322" s="103"/>
      <c r="EK322" s="103"/>
      <c r="EL322" s="103"/>
      <c r="EM322" s="103"/>
      <c r="EN322" s="103"/>
      <c r="EO322" s="103"/>
      <c r="EP322" s="103"/>
      <c r="EQ322" s="103"/>
      <c r="ER322" s="103"/>
      <c r="ES322" s="103"/>
      <c r="ET322" s="103"/>
      <c r="EU322" s="103"/>
      <c r="EV322" s="103"/>
      <c r="EW322" s="103"/>
      <c r="EX322" s="103"/>
      <c r="EY322" s="103"/>
      <c r="EZ322" s="103"/>
      <c r="FA322" s="103"/>
      <c r="FB322" s="103"/>
      <c r="FC322" s="103"/>
      <c r="FD322" s="103"/>
      <c r="FE322" s="103"/>
      <c r="FF322" s="103"/>
      <c r="FG322" s="103"/>
      <c r="FH322" s="103"/>
      <c r="FI322" s="103"/>
      <c r="FJ322" s="103"/>
      <c r="FK322" s="103"/>
      <c r="FL322" s="103"/>
      <c r="FM322" s="103"/>
      <c r="FN322" s="103"/>
      <c r="FO322" s="103"/>
      <c r="FP322" s="103"/>
      <c r="FQ322" s="103"/>
      <c r="FR322" s="103"/>
      <c r="FS322" s="103"/>
      <c r="FT322" s="103"/>
      <c r="FU322" s="103"/>
      <c r="FV322" s="103"/>
      <c r="FW322" s="103"/>
      <c r="FX322" s="103"/>
      <c r="FY322" s="103"/>
      <c r="FZ322" s="103"/>
      <c r="GA322" s="103"/>
      <c r="GB322" s="103"/>
      <c r="GC322" s="103"/>
      <c r="GD322" s="103"/>
      <c r="GE322" s="103"/>
      <c r="GF322" s="103"/>
      <c r="GG322" s="103"/>
      <c r="GH322" s="103"/>
      <c r="GI322" s="103"/>
      <c r="GJ322" s="103"/>
      <c r="GK322" s="103"/>
      <c r="GL322" s="103"/>
      <c r="GM322" s="103"/>
      <c r="GN322" s="103"/>
      <c r="GO322" s="103"/>
      <c r="GP322" s="103"/>
      <c r="GQ322" s="103"/>
      <c r="GR322" s="103"/>
      <c r="GS322" s="103"/>
      <c r="GT322" s="103"/>
      <c r="GU322" s="103"/>
      <c r="GV322" s="103"/>
      <c r="GW322" s="103"/>
      <c r="GX322" s="103"/>
      <c r="GY322" s="103"/>
      <c r="GZ322" s="103"/>
      <c r="HA322" s="103"/>
      <c r="HB322" s="103"/>
      <c r="HC322" s="103"/>
      <c r="HD322" s="103"/>
      <c r="HE322" s="103"/>
      <c r="HF322" s="103"/>
      <c r="HG322" s="103"/>
      <c r="HH322" s="103"/>
      <c r="HI322" s="103"/>
      <c r="HJ322" s="103"/>
      <c r="HK322" s="103"/>
      <c r="HL322" s="103"/>
      <c r="HM322" s="103"/>
      <c r="HN322" s="103"/>
      <c r="HO322" s="103"/>
      <c r="HP322" s="103"/>
      <c r="HQ322" s="103"/>
      <c r="HR322" s="103"/>
      <c r="HS322" s="103"/>
      <c r="HT322" s="103"/>
      <c r="HU322" s="103"/>
      <c r="HV322" s="103"/>
      <c r="HW322" s="103"/>
      <c r="HX322" s="103"/>
      <c r="HY322" s="103"/>
      <c r="HZ322" s="103"/>
      <c r="IA322" s="103"/>
      <c r="IB322" s="103"/>
      <c r="IC322" s="103"/>
      <c r="ID322" s="103"/>
      <c r="IE322" s="103"/>
      <c r="IF322" s="103"/>
      <c r="IG322" s="103"/>
      <c r="IH322" s="103"/>
      <c r="II322" s="103"/>
      <c r="IJ322" s="103"/>
      <c r="IK322" s="103"/>
      <c r="IL322" s="103"/>
      <c r="IM322" s="103"/>
      <c r="IN322" s="103"/>
      <c r="IO322" s="103"/>
      <c r="IP322" s="103"/>
      <c r="IQ322" s="103"/>
      <c r="IR322" s="103"/>
      <c r="IS322" s="103"/>
      <c r="IT322" s="103"/>
      <c r="IU322" s="103"/>
      <c r="IV322" s="103"/>
      <c r="IW322" s="103"/>
      <c r="IX322" s="103"/>
      <c r="IY322" s="103"/>
      <c r="IZ322" s="103"/>
    </row>
    <row r="323" spans="1:260" s="108" customFormat="1" ht="15" hidden="1" x14ac:dyDescent="0.25">
      <c r="A323" s="8"/>
      <c r="B323" s="8"/>
      <c r="C323" s="4"/>
      <c r="D323" s="9"/>
      <c r="E323" s="9"/>
      <c r="F323" s="9"/>
      <c r="G323" s="9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103"/>
      <c r="U323" s="4"/>
      <c r="V323" s="4"/>
      <c r="W323" s="4"/>
      <c r="X323" s="4"/>
      <c r="Y323" s="4"/>
      <c r="Z323" s="4"/>
      <c r="AA323" s="4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3"/>
      <c r="CF323" s="103"/>
      <c r="CG323" s="103"/>
      <c r="CH323" s="103"/>
      <c r="CI323" s="103"/>
      <c r="CJ323" s="103"/>
      <c r="CK323" s="103"/>
      <c r="CL323" s="103"/>
      <c r="CM323" s="103"/>
      <c r="CN323" s="103"/>
      <c r="CO323" s="103"/>
      <c r="CP323" s="103"/>
      <c r="CQ323" s="103"/>
      <c r="CR323" s="103"/>
      <c r="CS323" s="103"/>
      <c r="CT323" s="103"/>
      <c r="CU323" s="103"/>
      <c r="CV323" s="103"/>
      <c r="CW323" s="103"/>
      <c r="CX323" s="103"/>
      <c r="CY323" s="103"/>
      <c r="CZ323" s="103"/>
      <c r="DA323" s="103"/>
      <c r="DB323" s="103"/>
      <c r="DC323" s="103"/>
      <c r="DD323" s="103"/>
      <c r="DE323" s="103"/>
      <c r="DF323" s="103"/>
      <c r="DG323" s="103"/>
      <c r="DH323" s="103"/>
      <c r="DI323" s="103"/>
      <c r="DJ323" s="103"/>
      <c r="DK323" s="103"/>
      <c r="DL323" s="103"/>
      <c r="DM323" s="103"/>
      <c r="DN323" s="103"/>
      <c r="DO323" s="103"/>
      <c r="DP323" s="103"/>
      <c r="DQ323" s="103"/>
      <c r="DR323" s="103"/>
      <c r="DS323" s="103"/>
      <c r="DT323" s="103"/>
      <c r="DU323" s="103"/>
      <c r="DV323" s="103"/>
      <c r="DW323" s="103"/>
      <c r="DX323" s="103"/>
      <c r="DY323" s="103"/>
      <c r="DZ323" s="103"/>
      <c r="EA323" s="103"/>
      <c r="EB323" s="103"/>
      <c r="EC323" s="103"/>
      <c r="ED323" s="103"/>
      <c r="EE323" s="103"/>
      <c r="EF323" s="103"/>
      <c r="EG323" s="103"/>
      <c r="EH323" s="103"/>
      <c r="EI323" s="103"/>
      <c r="EJ323" s="103"/>
      <c r="EK323" s="103"/>
      <c r="EL323" s="103"/>
      <c r="EM323" s="103"/>
      <c r="EN323" s="103"/>
      <c r="EO323" s="103"/>
      <c r="EP323" s="103"/>
      <c r="EQ323" s="103"/>
      <c r="ER323" s="103"/>
      <c r="ES323" s="103"/>
      <c r="ET323" s="103"/>
      <c r="EU323" s="103"/>
      <c r="EV323" s="103"/>
      <c r="EW323" s="103"/>
      <c r="EX323" s="103"/>
      <c r="EY323" s="103"/>
      <c r="EZ323" s="103"/>
      <c r="FA323" s="103"/>
      <c r="FB323" s="103"/>
      <c r="FC323" s="103"/>
      <c r="FD323" s="103"/>
      <c r="FE323" s="103"/>
      <c r="FF323" s="103"/>
      <c r="FG323" s="103"/>
      <c r="FH323" s="103"/>
      <c r="FI323" s="103"/>
      <c r="FJ323" s="103"/>
      <c r="FK323" s="103"/>
      <c r="FL323" s="103"/>
      <c r="FM323" s="103"/>
      <c r="FN323" s="103"/>
      <c r="FO323" s="103"/>
      <c r="FP323" s="103"/>
      <c r="FQ323" s="103"/>
      <c r="FR323" s="103"/>
      <c r="FS323" s="103"/>
      <c r="FT323" s="103"/>
      <c r="FU323" s="103"/>
      <c r="FV323" s="103"/>
      <c r="FW323" s="103"/>
      <c r="FX323" s="103"/>
      <c r="FY323" s="103"/>
      <c r="FZ323" s="103"/>
      <c r="GA323" s="103"/>
      <c r="GB323" s="103"/>
      <c r="GC323" s="103"/>
      <c r="GD323" s="103"/>
      <c r="GE323" s="103"/>
      <c r="GF323" s="103"/>
      <c r="GG323" s="103"/>
      <c r="GH323" s="103"/>
      <c r="GI323" s="103"/>
      <c r="GJ323" s="103"/>
      <c r="GK323" s="103"/>
      <c r="GL323" s="103"/>
      <c r="GM323" s="103"/>
      <c r="GN323" s="103"/>
      <c r="GO323" s="103"/>
      <c r="GP323" s="103"/>
      <c r="GQ323" s="103"/>
      <c r="GR323" s="103"/>
      <c r="GS323" s="103"/>
      <c r="GT323" s="103"/>
      <c r="GU323" s="103"/>
      <c r="GV323" s="103"/>
      <c r="GW323" s="103"/>
      <c r="GX323" s="103"/>
      <c r="GY323" s="103"/>
      <c r="GZ323" s="103"/>
      <c r="HA323" s="103"/>
      <c r="HB323" s="103"/>
      <c r="HC323" s="103"/>
      <c r="HD323" s="103"/>
      <c r="HE323" s="103"/>
      <c r="HF323" s="103"/>
      <c r="HG323" s="103"/>
      <c r="HH323" s="103"/>
      <c r="HI323" s="103"/>
      <c r="HJ323" s="103"/>
      <c r="HK323" s="103"/>
      <c r="HL323" s="103"/>
      <c r="HM323" s="103"/>
      <c r="HN323" s="103"/>
      <c r="HO323" s="103"/>
      <c r="HP323" s="103"/>
      <c r="HQ323" s="103"/>
      <c r="HR323" s="103"/>
      <c r="HS323" s="103"/>
      <c r="HT323" s="103"/>
      <c r="HU323" s="103"/>
      <c r="HV323" s="103"/>
      <c r="HW323" s="103"/>
      <c r="HX323" s="103"/>
      <c r="HY323" s="103"/>
      <c r="HZ323" s="103"/>
      <c r="IA323" s="103"/>
      <c r="IB323" s="103"/>
      <c r="IC323" s="103"/>
      <c r="ID323" s="103"/>
      <c r="IE323" s="103"/>
      <c r="IF323" s="103"/>
      <c r="IG323" s="103"/>
      <c r="IH323" s="103"/>
      <c r="II323" s="103"/>
      <c r="IJ323" s="103"/>
      <c r="IK323" s="103"/>
      <c r="IL323" s="103"/>
      <c r="IM323" s="103"/>
      <c r="IN323" s="103"/>
      <c r="IO323" s="103"/>
      <c r="IP323" s="103"/>
      <c r="IQ323" s="103"/>
      <c r="IR323" s="103"/>
      <c r="IS323" s="103"/>
      <c r="IT323" s="103"/>
      <c r="IU323" s="103"/>
      <c r="IV323" s="103"/>
      <c r="IW323" s="103"/>
      <c r="IX323" s="103"/>
      <c r="IY323" s="103"/>
      <c r="IZ323" s="103"/>
    </row>
    <row r="324" spans="1:260" s="108" customFormat="1" ht="15" hidden="1" x14ac:dyDescent="0.25">
      <c r="A324" s="8"/>
      <c r="B324" s="8"/>
      <c r="C324" s="4"/>
      <c r="D324" s="9"/>
      <c r="E324" s="9"/>
      <c r="F324" s="9"/>
      <c r="G324" s="9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103"/>
      <c r="U324" s="4"/>
      <c r="V324" s="4"/>
      <c r="W324" s="4"/>
      <c r="X324" s="4"/>
      <c r="Y324" s="4"/>
      <c r="Z324" s="4"/>
      <c r="AA324" s="4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3"/>
      <c r="CF324" s="103"/>
      <c r="CG324" s="103"/>
      <c r="CH324" s="103"/>
      <c r="CI324" s="103"/>
      <c r="CJ324" s="103"/>
      <c r="CK324" s="103"/>
      <c r="CL324" s="103"/>
      <c r="CM324" s="103"/>
      <c r="CN324" s="103"/>
      <c r="CO324" s="103"/>
      <c r="CP324" s="103"/>
      <c r="CQ324" s="103"/>
      <c r="CR324" s="103"/>
      <c r="CS324" s="103"/>
      <c r="CT324" s="103"/>
      <c r="CU324" s="103"/>
      <c r="CV324" s="103"/>
      <c r="CW324" s="103"/>
      <c r="CX324" s="103"/>
      <c r="CY324" s="103"/>
      <c r="CZ324" s="103"/>
      <c r="DA324" s="103"/>
      <c r="DB324" s="103"/>
      <c r="DC324" s="103"/>
      <c r="DD324" s="103"/>
      <c r="DE324" s="103"/>
      <c r="DF324" s="103"/>
      <c r="DG324" s="103"/>
      <c r="DH324" s="103"/>
      <c r="DI324" s="103"/>
      <c r="DJ324" s="103"/>
      <c r="DK324" s="103"/>
      <c r="DL324" s="103"/>
      <c r="DM324" s="103"/>
      <c r="DN324" s="103"/>
      <c r="DO324" s="103"/>
      <c r="DP324" s="103"/>
      <c r="DQ324" s="103"/>
      <c r="DR324" s="103"/>
      <c r="DS324" s="103"/>
      <c r="DT324" s="103"/>
      <c r="DU324" s="103"/>
      <c r="DV324" s="103"/>
      <c r="DW324" s="103"/>
      <c r="DX324" s="103"/>
      <c r="DY324" s="103"/>
      <c r="DZ324" s="103"/>
      <c r="EA324" s="103"/>
      <c r="EB324" s="103"/>
      <c r="EC324" s="103"/>
      <c r="ED324" s="103"/>
      <c r="EE324" s="103"/>
      <c r="EF324" s="103"/>
      <c r="EG324" s="103"/>
      <c r="EH324" s="103"/>
      <c r="EI324" s="103"/>
      <c r="EJ324" s="103"/>
      <c r="EK324" s="103"/>
      <c r="EL324" s="103"/>
      <c r="EM324" s="103"/>
      <c r="EN324" s="103"/>
      <c r="EO324" s="103"/>
      <c r="EP324" s="103"/>
      <c r="EQ324" s="103"/>
      <c r="ER324" s="103"/>
      <c r="ES324" s="103"/>
      <c r="ET324" s="103"/>
      <c r="EU324" s="103"/>
      <c r="EV324" s="103"/>
      <c r="EW324" s="103"/>
      <c r="EX324" s="103"/>
      <c r="EY324" s="103"/>
      <c r="EZ324" s="103"/>
      <c r="FA324" s="103"/>
      <c r="FB324" s="103"/>
      <c r="FC324" s="103"/>
      <c r="FD324" s="103"/>
      <c r="FE324" s="103"/>
      <c r="FF324" s="103"/>
      <c r="FG324" s="103"/>
      <c r="FH324" s="103"/>
      <c r="FI324" s="103"/>
      <c r="FJ324" s="103"/>
      <c r="FK324" s="103"/>
      <c r="FL324" s="103"/>
      <c r="FM324" s="103"/>
      <c r="FN324" s="103"/>
      <c r="FO324" s="103"/>
      <c r="FP324" s="103"/>
      <c r="FQ324" s="103"/>
      <c r="FR324" s="103"/>
      <c r="FS324" s="103"/>
      <c r="FT324" s="103"/>
      <c r="FU324" s="103"/>
      <c r="FV324" s="103"/>
      <c r="FW324" s="103"/>
      <c r="FX324" s="103"/>
      <c r="FY324" s="103"/>
      <c r="FZ324" s="103"/>
      <c r="GA324" s="103"/>
      <c r="GB324" s="103"/>
      <c r="GC324" s="103"/>
      <c r="GD324" s="103"/>
      <c r="GE324" s="103"/>
      <c r="GF324" s="103"/>
      <c r="GG324" s="103"/>
      <c r="GH324" s="103"/>
      <c r="GI324" s="103"/>
      <c r="GJ324" s="103"/>
      <c r="GK324" s="103"/>
      <c r="GL324" s="103"/>
      <c r="GM324" s="103"/>
      <c r="GN324" s="103"/>
      <c r="GO324" s="103"/>
      <c r="GP324" s="103"/>
      <c r="GQ324" s="103"/>
      <c r="GR324" s="103"/>
      <c r="GS324" s="103"/>
      <c r="GT324" s="103"/>
      <c r="GU324" s="103"/>
      <c r="GV324" s="103"/>
      <c r="GW324" s="103"/>
      <c r="GX324" s="103"/>
      <c r="GY324" s="103"/>
      <c r="GZ324" s="103"/>
      <c r="HA324" s="103"/>
      <c r="HB324" s="103"/>
      <c r="HC324" s="103"/>
      <c r="HD324" s="103"/>
      <c r="HE324" s="103"/>
      <c r="HF324" s="103"/>
      <c r="HG324" s="103"/>
      <c r="HH324" s="103"/>
      <c r="HI324" s="103"/>
      <c r="HJ324" s="103"/>
      <c r="HK324" s="103"/>
      <c r="HL324" s="103"/>
      <c r="HM324" s="103"/>
      <c r="HN324" s="103"/>
      <c r="HO324" s="103"/>
      <c r="HP324" s="103"/>
      <c r="HQ324" s="103"/>
      <c r="HR324" s="103"/>
      <c r="HS324" s="103"/>
      <c r="HT324" s="103"/>
      <c r="HU324" s="103"/>
      <c r="HV324" s="103"/>
      <c r="HW324" s="103"/>
      <c r="HX324" s="103"/>
      <c r="HY324" s="103"/>
      <c r="HZ324" s="103"/>
      <c r="IA324" s="103"/>
      <c r="IB324" s="103"/>
      <c r="IC324" s="103"/>
      <c r="ID324" s="103"/>
      <c r="IE324" s="103"/>
      <c r="IF324" s="103"/>
      <c r="IG324" s="103"/>
      <c r="IH324" s="103"/>
      <c r="II324" s="103"/>
      <c r="IJ324" s="103"/>
      <c r="IK324" s="103"/>
      <c r="IL324" s="103"/>
      <c r="IM324" s="103"/>
      <c r="IN324" s="103"/>
      <c r="IO324" s="103"/>
      <c r="IP324" s="103"/>
      <c r="IQ324" s="103"/>
      <c r="IR324" s="103"/>
      <c r="IS324" s="103"/>
      <c r="IT324" s="103"/>
      <c r="IU324" s="103"/>
      <c r="IV324" s="103"/>
      <c r="IW324" s="103"/>
      <c r="IX324" s="103"/>
      <c r="IY324" s="103"/>
      <c r="IZ324" s="103"/>
    </row>
    <row r="325" spans="1:260" s="108" customFormat="1" ht="15" hidden="1" x14ac:dyDescent="0.25">
      <c r="A325" s="8"/>
      <c r="B325" s="8"/>
      <c r="C325" s="4"/>
      <c r="D325" s="9"/>
      <c r="E325" s="9"/>
      <c r="F325" s="9"/>
      <c r="G325" s="9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103"/>
      <c r="U325" s="4"/>
      <c r="V325" s="4"/>
      <c r="W325" s="4"/>
      <c r="X325" s="4"/>
      <c r="Y325" s="4"/>
      <c r="Z325" s="4"/>
      <c r="AA325" s="4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  <c r="CD325" s="103"/>
      <c r="CE325" s="103"/>
      <c r="CF325" s="103"/>
      <c r="CG325" s="103"/>
      <c r="CH325" s="103"/>
      <c r="CI325" s="103"/>
      <c r="CJ325" s="103"/>
      <c r="CK325" s="103"/>
      <c r="CL325" s="103"/>
      <c r="CM325" s="103"/>
      <c r="CN325" s="103"/>
      <c r="CO325" s="103"/>
      <c r="CP325" s="103"/>
      <c r="CQ325" s="103"/>
      <c r="CR325" s="103"/>
      <c r="CS325" s="103"/>
      <c r="CT325" s="103"/>
      <c r="CU325" s="103"/>
      <c r="CV325" s="103"/>
      <c r="CW325" s="103"/>
      <c r="CX325" s="103"/>
      <c r="CY325" s="103"/>
      <c r="CZ325" s="103"/>
      <c r="DA325" s="103"/>
      <c r="DB325" s="103"/>
      <c r="DC325" s="103"/>
      <c r="DD325" s="103"/>
      <c r="DE325" s="103"/>
      <c r="DF325" s="103"/>
      <c r="DG325" s="103"/>
      <c r="DH325" s="103"/>
      <c r="DI325" s="103"/>
      <c r="DJ325" s="103"/>
      <c r="DK325" s="103"/>
      <c r="DL325" s="103"/>
      <c r="DM325" s="103"/>
      <c r="DN325" s="103"/>
      <c r="DO325" s="103"/>
      <c r="DP325" s="103"/>
      <c r="DQ325" s="103"/>
      <c r="DR325" s="103"/>
      <c r="DS325" s="103"/>
      <c r="DT325" s="103"/>
      <c r="DU325" s="103"/>
      <c r="DV325" s="103"/>
      <c r="DW325" s="103"/>
      <c r="DX325" s="103"/>
      <c r="DY325" s="103"/>
      <c r="DZ325" s="103"/>
      <c r="EA325" s="103"/>
      <c r="EB325" s="103"/>
      <c r="EC325" s="103"/>
      <c r="ED325" s="103"/>
      <c r="EE325" s="103"/>
      <c r="EF325" s="103"/>
      <c r="EG325" s="103"/>
      <c r="EH325" s="103"/>
      <c r="EI325" s="103"/>
      <c r="EJ325" s="103"/>
      <c r="EK325" s="103"/>
      <c r="EL325" s="103"/>
      <c r="EM325" s="103"/>
      <c r="EN325" s="103"/>
      <c r="EO325" s="103"/>
      <c r="EP325" s="103"/>
      <c r="EQ325" s="103"/>
      <c r="ER325" s="103"/>
      <c r="ES325" s="103"/>
      <c r="ET325" s="103"/>
      <c r="EU325" s="103"/>
      <c r="EV325" s="103"/>
      <c r="EW325" s="103"/>
      <c r="EX325" s="103"/>
      <c r="EY325" s="103"/>
      <c r="EZ325" s="103"/>
      <c r="FA325" s="103"/>
      <c r="FB325" s="103"/>
      <c r="FC325" s="103"/>
      <c r="FD325" s="103"/>
      <c r="FE325" s="103"/>
      <c r="FF325" s="103"/>
      <c r="FG325" s="103"/>
      <c r="FH325" s="103"/>
      <c r="FI325" s="103"/>
      <c r="FJ325" s="103"/>
      <c r="FK325" s="103"/>
      <c r="FL325" s="103"/>
      <c r="FM325" s="103"/>
      <c r="FN325" s="103"/>
      <c r="FO325" s="103"/>
      <c r="FP325" s="103"/>
      <c r="FQ325" s="103"/>
      <c r="FR325" s="103"/>
      <c r="FS325" s="103"/>
      <c r="FT325" s="103"/>
      <c r="FU325" s="103"/>
      <c r="FV325" s="103"/>
      <c r="FW325" s="103"/>
      <c r="FX325" s="103"/>
      <c r="FY325" s="103"/>
      <c r="FZ325" s="103"/>
      <c r="GA325" s="103"/>
      <c r="GB325" s="103"/>
      <c r="GC325" s="103"/>
      <c r="GD325" s="103"/>
      <c r="GE325" s="103"/>
      <c r="GF325" s="103"/>
      <c r="GG325" s="103"/>
      <c r="GH325" s="103"/>
      <c r="GI325" s="103"/>
      <c r="GJ325" s="103"/>
      <c r="GK325" s="103"/>
      <c r="GL325" s="103"/>
      <c r="GM325" s="103"/>
      <c r="GN325" s="103"/>
      <c r="GO325" s="103"/>
      <c r="GP325" s="103"/>
      <c r="GQ325" s="103"/>
      <c r="GR325" s="103"/>
      <c r="GS325" s="103"/>
      <c r="GT325" s="103"/>
      <c r="GU325" s="103"/>
      <c r="GV325" s="103"/>
      <c r="GW325" s="103"/>
      <c r="GX325" s="103"/>
      <c r="GY325" s="103"/>
      <c r="GZ325" s="103"/>
      <c r="HA325" s="103"/>
      <c r="HB325" s="103"/>
      <c r="HC325" s="103"/>
      <c r="HD325" s="103"/>
      <c r="HE325" s="103"/>
      <c r="HF325" s="103"/>
      <c r="HG325" s="103"/>
      <c r="HH325" s="103"/>
      <c r="HI325" s="103"/>
      <c r="HJ325" s="103"/>
      <c r="HK325" s="103"/>
      <c r="HL325" s="103"/>
      <c r="HM325" s="103"/>
      <c r="HN325" s="103"/>
      <c r="HO325" s="103"/>
      <c r="HP325" s="103"/>
      <c r="HQ325" s="103"/>
      <c r="HR325" s="103"/>
      <c r="HS325" s="103"/>
      <c r="HT325" s="103"/>
      <c r="HU325" s="103"/>
      <c r="HV325" s="103"/>
      <c r="HW325" s="103"/>
      <c r="HX325" s="103"/>
      <c r="HY325" s="103"/>
      <c r="HZ325" s="103"/>
      <c r="IA325" s="103"/>
      <c r="IB325" s="103"/>
      <c r="IC325" s="103"/>
      <c r="ID325" s="103"/>
      <c r="IE325" s="103"/>
      <c r="IF325" s="103"/>
      <c r="IG325" s="103"/>
      <c r="IH325" s="103"/>
      <c r="II325" s="103"/>
      <c r="IJ325" s="103"/>
      <c r="IK325" s="103"/>
      <c r="IL325" s="103"/>
      <c r="IM325" s="103"/>
      <c r="IN325" s="103"/>
      <c r="IO325" s="103"/>
      <c r="IP325" s="103"/>
      <c r="IQ325" s="103"/>
      <c r="IR325" s="103"/>
      <c r="IS325" s="103"/>
      <c r="IT325" s="103"/>
      <c r="IU325" s="103"/>
      <c r="IV325" s="103"/>
      <c r="IW325" s="103"/>
      <c r="IX325" s="103"/>
      <c r="IY325" s="103"/>
      <c r="IZ325" s="103"/>
    </row>
    <row r="326" spans="1:260" s="108" customFormat="1" ht="15" hidden="1" x14ac:dyDescent="0.25">
      <c r="A326" s="8"/>
      <c r="B326" s="8"/>
      <c r="C326" s="4"/>
      <c r="D326" s="9"/>
      <c r="E326" s="9"/>
      <c r="F326" s="9"/>
      <c r="G326" s="9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103"/>
      <c r="U326" s="4"/>
      <c r="V326" s="4"/>
      <c r="W326" s="4"/>
      <c r="X326" s="4"/>
      <c r="Y326" s="4"/>
      <c r="Z326" s="4"/>
      <c r="AA326" s="4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3"/>
      <c r="CF326" s="103"/>
      <c r="CG326" s="103"/>
      <c r="CH326" s="103"/>
      <c r="CI326" s="103"/>
      <c r="CJ326" s="103"/>
      <c r="CK326" s="103"/>
      <c r="CL326" s="103"/>
      <c r="CM326" s="103"/>
      <c r="CN326" s="103"/>
      <c r="CO326" s="103"/>
      <c r="CP326" s="103"/>
      <c r="CQ326" s="103"/>
      <c r="CR326" s="103"/>
      <c r="CS326" s="103"/>
      <c r="CT326" s="103"/>
      <c r="CU326" s="103"/>
      <c r="CV326" s="103"/>
      <c r="CW326" s="103"/>
      <c r="CX326" s="103"/>
      <c r="CY326" s="103"/>
      <c r="CZ326" s="103"/>
      <c r="DA326" s="103"/>
      <c r="DB326" s="103"/>
      <c r="DC326" s="103"/>
      <c r="DD326" s="103"/>
      <c r="DE326" s="103"/>
      <c r="DF326" s="103"/>
      <c r="DG326" s="103"/>
      <c r="DH326" s="103"/>
      <c r="DI326" s="103"/>
      <c r="DJ326" s="103"/>
      <c r="DK326" s="103"/>
      <c r="DL326" s="103"/>
      <c r="DM326" s="103"/>
      <c r="DN326" s="103"/>
      <c r="DO326" s="103"/>
      <c r="DP326" s="103"/>
      <c r="DQ326" s="103"/>
      <c r="DR326" s="103"/>
      <c r="DS326" s="103"/>
      <c r="DT326" s="103"/>
      <c r="DU326" s="103"/>
      <c r="DV326" s="103"/>
      <c r="DW326" s="103"/>
      <c r="DX326" s="103"/>
      <c r="DY326" s="103"/>
      <c r="DZ326" s="103"/>
      <c r="EA326" s="103"/>
      <c r="EB326" s="103"/>
      <c r="EC326" s="103"/>
      <c r="ED326" s="103"/>
      <c r="EE326" s="103"/>
      <c r="EF326" s="103"/>
      <c r="EG326" s="103"/>
      <c r="EH326" s="103"/>
      <c r="EI326" s="103"/>
      <c r="EJ326" s="103"/>
      <c r="EK326" s="103"/>
      <c r="EL326" s="103"/>
      <c r="EM326" s="103"/>
      <c r="EN326" s="103"/>
      <c r="EO326" s="103"/>
      <c r="EP326" s="103"/>
      <c r="EQ326" s="103"/>
      <c r="ER326" s="103"/>
      <c r="ES326" s="103"/>
      <c r="ET326" s="103"/>
      <c r="EU326" s="103"/>
      <c r="EV326" s="103"/>
      <c r="EW326" s="103"/>
      <c r="EX326" s="103"/>
      <c r="EY326" s="103"/>
      <c r="EZ326" s="103"/>
      <c r="FA326" s="103"/>
      <c r="FB326" s="103"/>
      <c r="FC326" s="103"/>
      <c r="FD326" s="103"/>
      <c r="FE326" s="103"/>
      <c r="FF326" s="103"/>
      <c r="FG326" s="103"/>
      <c r="FH326" s="103"/>
      <c r="FI326" s="103"/>
      <c r="FJ326" s="103"/>
      <c r="FK326" s="103"/>
      <c r="FL326" s="103"/>
      <c r="FM326" s="103"/>
      <c r="FN326" s="103"/>
      <c r="FO326" s="103"/>
      <c r="FP326" s="103"/>
      <c r="FQ326" s="103"/>
      <c r="FR326" s="103"/>
      <c r="FS326" s="103"/>
      <c r="FT326" s="103"/>
      <c r="FU326" s="103"/>
      <c r="FV326" s="103"/>
      <c r="FW326" s="103"/>
      <c r="FX326" s="103"/>
      <c r="FY326" s="103"/>
      <c r="FZ326" s="103"/>
      <c r="GA326" s="103"/>
      <c r="GB326" s="103"/>
      <c r="GC326" s="103"/>
      <c r="GD326" s="103"/>
      <c r="GE326" s="103"/>
      <c r="GF326" s="103"/>
      <c r="GG326" s="103"/>
      <c r="GH326" s="103"/>
      <c r="GI326" s="103"/>
      <c r="GJ326" s="103"/>
      <c r="GK326" s="103"/>
      <c r="GL326" s="103"/>
      <c r="GM326" s="103"/>
      <c r="GN326" s="103"/>
      <c r="GO326" s="103"/>
      <c r="GP326" s="103"/>
      <c r="GQ326" s="103"/>
      <c r="GR326" s="103"/>
      <c r="GS326" s="103"/>
      <c r="GT326" s="103"/>
      <c r="GU326" s="103"/>
      <c r="GV326" s="103"/>
      <c r="GW326" s="103"/>
      <c r="GX326" s="103"/>
      <c r="GY326" s="103"/>
      <c r="GZ326" s="103"/>
      <c r="HA326" s="103"/>
      <c r="HB326" s="103"/>
      <c r="HC326" s="103"/>
      <c r="HD326" s="103"/>
      <c r="HE326" s="103"/>
      <c r="HF326" s="103"/>
      <c r="HG326" s="103"/>
      <c r="HH326" s="103"/>
      <c r="HI326" s="103"/>
      <c r="HJ326" s="103"/>
      <c r="HK326" s="103"/>
      <c r="HL326" s="103"/>
      <c r="HM326" s="103"/>
      <c r="HN326" s="103"/>
      <c r="HO326" s="103"/>
      <c r="HP326" s="103"/>
      <c r="HQ326" s="103"/>
      <c r="HR326" s="103"/>
      <c r="HS326" s="103"/>
      <c r="HT326" s="103"/>
      <c r="HU326" s="103"/>
      <c r="HV326" s="103"/>
      <c r="HW326" s="103"/>
      <c r="HX326" s="103"/>
      <c r="HY326" s="103"/>
      <c r="HZ326" s="103"/>
      <c r="IA326" s="103"/>
      <c r="IB326" s="103"/>
      <c r="IC326" s="103"/>
      <c r="ID326" s="103"/>
      <c r="IE326" s="103"/>
      <c r="IF326" s="103"/>
      <c r="IG326" s="103"/>
      <c r="IH326" s="103"/>
      <c r="II326" s="103"/>
      <c r="IJ326" s="103"/>
      <c r="IK326" s="103"/>
      <c r="IL326" s="103"/>
      <c r="IM326" s="103"/>
      <c r="IN326" s="103"/>
      <c r="IO326" s="103"/>
      <c r="IP326" s="103"/>
      <c r="IQ326" s="103"/>
      <c r="IR326" s="103"/>
      <c r="IS326" s="103"/>
      <c r="IT326" s="103"/>
      <c r="IU326" s="103"/>
      <c r="IV326" s="103"/>
      <c r="IW326" s="103"/>
      <c r="IX326" s="103"/>
      <c r="IY326" s="103"/>
      <c r="IZ326" s="103"/>
    </row>
    <row r="327" spans="1:260" s="108" customFormat="1" ht="15" hidden="1" x14ac:dyDescent="0.25">
      <c r="A327" s="8"/>
      <c r="B327" s="8"/>
      <c r="C327" s="4"/>
      <c r="D327" s="9"/>
      <c r="E327" s="9"/>
      <c r="F327" s="9"/>
      <c r="G327" s="9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103"/>
      <c r="U327" s="4"/>
      <c r="V327" s="4"/>
      <c r="W327" s="4"/>
      <c r="X327" s="4"/>
      <c r="Y327" s="4"/>
      <c r="Z327" s="4"/>
      <c r="AA327" s="4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3"/>
      <c r="CF327" s="103"/>
      <c r="CG327" s="103"/>
      <c r="CH327" s="103"/>
      <c r="CI327" s="103"/>
      <c r="CJ327" s="103"/>
      <c r="CK327" s="103"/>
      <c r="CL327" s="103"/>
      <c r="CM327" s="103"/>
      <c r="CN327" s="103"/>
      <c r="CO327" s="103"/>
      <c r="CP327" s="103"/>
      <c r="CQ327" s="103"/>
      <c r="CR327" s="103"/>
      <c r="CS327" s="103"/>
      <c r="CT327" s="103"/>
      <c r="CU327" s="103"/>
      <c r="CV327" s="103"/>
      <c r="CW327" s="103"/>
      <c r="CX327" s="103"/>
      <c r="CY327" s="103"/>
      <c r="CZ327" s="103"/>
      <c r="DA327" s="103"/>
      <c r="DB327" s="103"/>
      <c r="DC327" s="103"/>
      <c r="DD327" s="103"/>
      <c r="DE327" s="103"/>
      <c r="DF327" s="103"/>
      <c r="DG327" s="103"/>
      <c r="DH327" s="103"/>
      <c r="DI327" s="103"/>
      <c r="DJ327" s="103"/>
      <c r="DK327" s="103"/>
      <c r="DL327" s="103"/>
      <c r="DM327" s="103"/>
      <c r="DN327" s="103"/>
      <c r="DO327" s="103"/>
      <c r="DP327" s="103"/>
      <c r="DQ327" s="103"/>
      <c r="DR327" s="103"/>
      <c r="DS327" s="103"/>
      <c r="DT327" s="103"/>
      <c r="DU327" s="103"/>
      <c r="DV327" s="103"/>
      <c r="DW327" s="103"/>
      <c r="DX327" s="103"/>
      <c r="DY327" s="103"/>
      <c r="DZ327" s="103"/>
      <c r="EA327" s="103"/>
      <c r="EB327" s="103"/>
      <c r="EC327" s="103"/>
      <c r="ED327" s="103"/>
      <c r="EE327" s="103"/>
      <c r="EF327" s="103"/>
      <c r="EG327" s="103"/>
      <c r="EH327" s="103"/>
      <c r="EI327" s="103"/>
      <c r="EJ327" s="103"/>
      <c r="EK327" s="103"/>
      <c r="EL327" s="103"/>
      <c r="EM327" s="103"/>
      <c r="EN327" s="103"/>
      <c r="EO327" s="103"/>
      <c r="EP327" s="103"/>
      <c r="EQ327" s="103"/>
      <c r="ER327" s="103"/>
      <c r="ES327" s="103"/>
      <c r="ET327" s="103"/>
      <c r="EU327" s="103"/>
      <c r="EV327" s="103"/>
      <c r="EW327" s="103"/>
      <c r="EX327" s="103"/>
      <c r="EY327" s="103"/>
      <c r="EZ327" s="103"/>
      <c r="FA327" s="103"/>
      <c r="FB327" s="103"/>
      <c r="FC327" s="103"/>
      <c r="FD327" s="103"/>
      <c r="FE327" s="103"/>
      <c r="FF327" s="103"/>
      <c r="FG327" s="103"/>
      <c r="FH327" s="103"/>
      <c r="FI327" s="103"/>
      <c r="FJ327" s="103"/>
      <c r="FK327" s="103"/>
      <c r="FL327" s="103"/>
      <c r="FM327" s="103"/>
      <c r="FN327" s="103"/>
      <c r="FO327" s="103"/>
      <c r="FP327" s="103"/>
      <c r="FQ327" s="103"/>
      <c r="FR327" s="103"/>
      <c r="FS327" s="103"/>
      <c r="FT327" s="103"/>
      <c r="FU327" s="103"/>
      <c r="FV327" s="103"/>
      <c r="FW327" s="103"/>
      <c r="FX327" s="103"/>
      <c r="FY327" s="103"/>
      <c r="FZ327" s="103"/>
      <c r="GA327" s="103"/>
      <c r="GB327" s="103"/>
      <c r="GC327" s="103"/>
      <c r="GD327" s="103"/>
      <c r="GE327" s="103"/>
      <c r="GF327" s="103"/>
      <c r="GG327" s="103"/>
      <c r="GH327" s="103"/>
      <c r="GI327" s="103"/>
      <c r="GJ327" s="103"/>
      <c r="GK327" s="103"/>
      <c r="GL327" s="103"/>
      <c r="GM327" s="103"/>
      <c r="GN327" s="103"/>
      <c r="GO327" s="103"/>
      <c r="GP327" s="103"/>
      <c r="GQ327" s="103"/>
      <c r="GR327" s="103"/>
      <c r="GS327" s="103"/>
      <c r="GT327" s="103"/>
      <c r="GU327" s="103"/>
      <c r="GV327" s="103"/>
      <c r="GW327" s="103"/>
      <c r="GX327" s="103"/>
      <c r="GY327" s="103"/>
      <c r="GZ327" s="103"/>
      <c r="HA327" s="103"/>
      <c r="HB327" s="103"/>
      <c r="HC327" s="103"/>
      <c r="HD327" s="103"/>
      <c r="HE327" s="103"/>
      <c r="HF327" s="103"/>
      <c r="HG327" s="103"/>
      <c r="HH327" s="103"/>
      <c r="HI327" s="103"/>
      <c r="HJ327" s="103"/>
      <c r="HK327" s="103"/>
      <c r="HL327" s="103"/>
      <c r="HM327" s="103"/>
      <c r="HN327" s="103"/>
      <c r="HO327" s="103"/>
      <c r="HP327" s="103"/>
      <c r="HQ327" s="103"/>
      <c r="HR327" s="103"/>
      <c r="HS327" s="103"/>
      <c r="HT327" s="103"/>
      <c r="HU327" s="103"/>
      <c r="HV327" s="103"/>
      <c r="HW327" s="103"/>
      <c r="HX327" s="103"/>
      <c r="HY327" s="103"/>
      <c r="HZ327" s="103"/>
      <c r="IA327" s="103"/>
      <c r="IB327" s="103"/>
      <c r="IC327" s="103"/>
      <c r="ID327" s="103"/>
      <c r="IE327" s="103"/>
      <c r="IF327" s="103"/>
      <c r="IG327" s="103"/>
      <c r="IH327" s="103"/>
      <c r="II327" s="103"/>
      <c r="IJ327" s="103"/>
      <c r="IK327" s="103"/>
      <c r="IL327" s="103"/>
      <c r="IM327" s="103"/>
      <c r="IN327" s="103"/>
      <c r="IO327" s="103"/>
      <c r="IP327" s="103"/>
      <c r="IQ327" s="103"/>
      <c r="IR327" s="103"/>
      <c r="IS327" s="103"/>
      <c r="IT327" s="103"/>
      <c r="IU327" s="103"/>
      <c r="IV327" s="103"/>
      <c r="IW327" s="103"/>
      <c r="IX327" s="103"/>
      <c r="IY327" s="103"/>
      <c r="IZ327" s="103"/>
    </row>
    <row r="328" spans="1:260" s="108" customFormat="1" ht="15" hidden="1" x14ac:dyDescent="0.25">
      <c r="A328" s="8"/>
      <c r="B328" s="8"/>
      <c r="C328" s="4"/>
      <c r="D328" s="9"/>
      <c r="E328" s="9"/>
      <c r="F328" s="9"/>
      <c r="G328" s="9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103"/>
      <c r="U328" s="4"/>
      <c r="V328" s="4"/>
      <c r="W328" s="4"/>
      <c r="X328" s="4"/>
      <c r="Y328" s="4"/>
      <c r="Z328" s="4"/>
      <c r="AA328" s="4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  <c r="CW328" s="103"/>
      <c r="CX328" s="103"/>
      <c r="CY328" s="103"/>
      <c r="CZ328" s="103"/>
      <c r="DA328" s="103"/>
      <c r="DB328" s="103"/>
      <c r="DC328" s="103"/>
      <c r="DD328" s="103"/>
      <c r="DE328" s="103"/>
      <c r="DF328" s="103"/>
      <c r="DG328" s="103"/>
      <c r="DH328" s="103"/>
      <c r="DI328" s="103"/>
      <c r="DJ328" s="103"/>
      <c r="DK328" s="103"/>
      <c r="DL328" s="103"/>
      <c r="DM328" s="103"/>
      <c r="DN328" s="103"/>
      <c r="DO328" s="103"/>
      <c r="DP328" s="103"/>
      <c r="DQ328" s="103"/>
      <c r="DR328" s="103"/>
      <c r="DS328" s="103"/>
      <c r="DT328" s="103"/>
      <c r="DU328" s="103"/>
      <c r="DV328" s="103"/>
      <c r="DW328" s="103"/>
      <c r="DX328" s="103"/>
      <c r="DY328" s="103"/>
      <c r="DZ328" s="103"/>
      <c r="EA328" s="103"/>
      <c r="EB328" s="103"/>
      <c r="EC328" s="103"/>
      <c r="ED328" s="103"/>
      <c r="EE328" s="103"/>
      <c r="EF328" s="103"/>
      <c r="EG328" s="103"/>
      <c r="EH328" s="103"/>
      <c r="EI328" s="103"/>
      <c r="EJ328" s="103"/>
      <c r="EK328" s="103"/>
      <c r="EL328" s="103"/>
      <c r="EM328" s="103"/>
      <c r="EN328" s="103"/>
      <c r="EO328" s="103"/>
      <c r="EP328" s="103"/>
      <c r="EQ328" s="103"/>
      <c r="ER328" s="103"/>
      <c r="ES328" s="103"/>
      <c r="ET328" s="103"/>
      <c r="EU328" s="103"/>
      <c r="EV328" s="103"/>
      <c r="EW328" s="103"/>
      <c r="EX328" s="103"/>
      <c r="EY328" s="103"/>
      <c r="EZ328" s="103"/>
      <c r="FA328" s="103"/>
      <c r="FB328" s="103"/>
      <c r="FC328" s="103"/>
      <c r="FD328" s="103"/>
      <c r="FE328" s="103"/>
      <c r="FF328" s="103"/>
      <c r="FG328" s="103"/>
      <c r="FH328" s="103"/>
      <c r="FI328" s="103"/>
      <c r="FJ328" s="103"/>
      <c r="FK328" s="103"/>
      <c r="FL328" s="103"/>
      <c r="FM328" s="103"/>
      <c r="FN328" s="103"/>
      <c r="FO328" s="103"/>
      <c r="FP328" s="103"/>
      <c r="FQ328" s="103"/>
      <c r="FR328" s="103"/>
      <c r="FS328" s="103"/>
      <c r="FT328" s="103"/>
      <c r="FU328" s="103"/>
      <c r="FV328" s="103"/>
      <c r="FW328" s="103"/>
      <c r="FX328" s="103"/>
      <c r="FY328" s="103"/>
      <c r="FZ328" s="103"/>
      <c r="GA328" s="103"/>
      <c r="GB328" s="103"/>
      <c r="GC328" s="103"/>
      <c r="GD328" s="103"/>
      <c r="GE328" s="103"/>
      <c r="GF328" s="103"/>
      <c r="GG328" s="103"/>
      <c r="GH328" s="103"/>
      <c r="GI328" s="103"/>
      <c r="GJ328" s="103"/>
      <c r="GK328" s="103"/>
      <c r="GL328" s="103"/>
      <c r="GM328" s="103"/>
      <c r="GN328" s="103"/>
      <c r="GO328" s="103"/>
      <c r="GP328" s="103"/>
      <c r="GQ328" s="103"/>
      <c r="GR328" s="103"/>
      <c r="GS328" s="103"/>
      <c r="GT328" s="103"/>
      <c r="GU328" s="103"/>
      <c r="GV328" s="103"/>
      <c r="GW328" s="103"/>
      <c r="GX328" s="103"/>
      <c r="GY328" s="103"/>
      <c r="GZ328" s="103"/>
      <c r="HA328" s="103"/>
      <c r="HB328" s="103"/>
      <c r="HC328" s="103"/>
      <c r="HD328" s="103"/>
      <c r="HE328" s="103"/>
      <c r="HF328" s="103"/>
      <c r="HG328" s="103"/>
      <c r="HH328" s="103"/>
      <c r="HI328" s="103"/>
      <c r="HJ328" s="103"/>
      <c r="HK328" s="103"/>
      <c r="HL328" s="103"/>
      <c r="HM328" s="103"/>
      <c r="HN328" s="103"/>
      <c r="HO328" s="103"/>
      <c r="HP328" s="103"/>
      <c r="HQ328" s="103"/>
      <c r="HR328" s="103"/>
      <c r="HS328" s="103"/>
      <c r="HT328" s="103"/>
      <c r="HU328" s="103"/>
      <c r="HV328" s="103"/>
      <c r="HW328" s="103"/>
      <c r="HX328" s="103"/>
      <c r="HY328" s="103"/>
      <c r="HZ328" s="103"/>
      <c r="IA328" s="103"/>
      <c r="IB328" s="103"/>
      <c r="IC328" s="103"/>
      <c r="ID328" s="103"/>
      <c r="IE328" s="103"/>
      <c r="IF328" s="103"/>
      <c r="IG328" s="103"/>
      <c r="IH328" s="103"/>
      <c r="II328" s="103"/>
      <c r="IJ328" s="103"/>
      <c r="IK328" s="103"/>
      <c r="IL328" s="103"/>
      <c r="IM328" s="103"/>
      <c r="IN328" s="103"/>
      <c r="IO328" s="103"/>
      <c r="IP328" s="103"/>
      <c r="IQ328" s="103"/>
      <c r="IR328" s="103"/>
      <c r="IS328" s="103"/>
      <c r="IT328" s="103"/>
      <c r="IU328" s="103"/>
      <c r="IV328" s="103"/>
      <c r="IW328" s="103"/>
      <c r="IX328" s="103"/>
      <c r="IY328" s="103"/>
      <c r="IZ328" s="103"/>
    </row>
    <row r="329" spans="1:260" s="108" customFormat="1" ht="15" hidden="1" x14ac:dyDescent="0.25">
      <c r="A329" s="8"/>
      <c r="B329" s="8"/>
      <c r="C329" s="4"/>
      <c r="D329" s="9"/>
      <c r="E329" s="9"/>
      <c r="F329" s="9"/>
      <c r="G329" s="9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103"/>
      <c r="U329" s="4"/>
      <c r="V329" s="4"/>
      <c r="W329" s="4"/>
      <c r="X329" s="4"/>
      <c r="Y329" s="4"/>
      <c r="Z329" s="4"/>
      <c r="AA329" s="4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  <c r="CD329" s="103"/>
      <c r="CE329" s="103"/>
      <c r="CF329" s="103"/>
      <c r="CG329" s="103"/>
      <c r="CH329" s="103"/>
      <c r="CI329" s="103"/>
      <c r="CJ329" s="103"/>
      <c r="CK329" s="103"/>
      <c r="CL329" s="103"/>
      <c r="CM329" s="103"/>
      <c r="CN329" s="103"/>
      <c r="CO329" s="103"/>
      <c r="CP329" s="103"/>
      <c r="CQ329" s="103"/>
      <c r="CR329" s="103"/>
      <c r="CS329" s="103"/>
      <c r="CT329" s="103"/>
      <c r="CU329" s="103"/>
      <c r="CV329" s="103"/>
      <c r="CW329" s="103"/>
      <c r="CX329" s="103"/>
      <c r="CY329" s="103"/>
      <c r="CZ329" s="103"/>
      <c r="DA329" s="103"/>
      <c r="DB329" s="103"/>
      <c r="DC329" s="103"/>
      <c r="DD329" s="103"/>
      <c r="DE329" s="103"/>
      <c r="DF329" s="103"/>
      <c r="DG329" s="103"/>
      <c r="DH329" s="103"/>
      <c r="DI329" s="103"/>
      <c r="DJ329" s="103"/>
      <c r="DK329" s="103"/>
      <c r="DL329" s="103"/>
      <c r="DM329" s="103"/>
      <c r="DN329" s="103"/>
      <c r="DO329" s="103"/>
      <c r="DP329" s="103"/>
      <c r="DQ329" s="103"/>
      <c r="DR329" s="103"/>
      <c r="DS329" s="103"/>
      <c r="DT329" s="103"/>
      <c r="DU329" s="103"/>
      <c r="DV329" s="103"/>
      <c r="DW329" s="103"/>
      <c r="DX329" s="103"/>
      <c r="DY329" s="103"/>
      <c r="DZ329" s="103"/>
      <c r="EA329" s="103"/>
      <c r="EB329" s="103"/>
      <c r="EC329" s="103"/>
      <c r="ED329" s="103"/>
      <c r="EE329" s="103"/>
      <c r="EF329" s="103"/>
      <c r="EG329" s="103"/>
      <c r="EH329" s="103"/>
      <c r="EI329" s="103"/>
      <c r="EJ329" s="103"/>
      <c r="EK329" s="103"/>
      <c r="EL329" s="103"/>
      <c r="EM329" s="103"/>
      <c r="EN329" s="103"/>
      <c r="EO329" s="103"/>
      <c r="EP329" s="103"/>
      <c r="EQ329" s="103"/>
      <c r="ER329" s="103"/>
      <c r="ES329" s="103"/>
      <c r="ET329" s="103"/>
      <c r="EU329" s="103"/>
      <c r="EV329" s="103"/>
      <c r="EW329" s="103"/>
      <c r="EX329" s="103"/>
      <c r="EY329" s="103"/>
      <c r="EZ329" s="103"/>
      <c r="FA329" s="103"/>
      <c r="FB329" s="103"/>
      <c r="FC329" s="103"/>
      <c r="FD329" s="103"/>
      <c r="FE329" s="103"/>
      <c r="FF329" s="103"/>
      <c r="FG329" s="103"/>
      <c r="FH329" s="103"/>
      <c r="FI329" s="103"/>
      <c r="FJ329" s="103"/>
      <c r="FK329" s="103"/>
      <c r="FL329" s="103"/>
      <c r="FM329" s="103"/>
      <c r="FN329" s="103"/>
      <c r="FO329" s="103"/>
      <c r="FP329" s="103"/>
      <c r="FQ329" s="103"/>
      <c r="FR329" s="103"/>
      <c r="FS329" s="103"/>
      <c r="FT329" s="103"/>
      <c r="FU329" s="103"/>
      <c r="FV329" s="103"/>
      <c r="FW329" s="103"/>
      <c r="FX329" s="103"/>
      <c r="FY329" s="103"/>
      <c r="FZ329" s="103"/>
      <c r="GA329" s="103"/>
      <c r="GB329" s="103"/>
      <c r="GC329" s="103"/>
      <c r="GD329" s="103"/>
      <c r="GE329" s="103"/>
      <c r="GF329" s="103"/>
      <c r="GG329" s="103"/>
      <c r="GH329" s="103"/>
      <c r="GI329" s="103"/>
      <c r="GJ329" s="103"/>
      <c r="GK329" s="103"/>
      <c r="GL329" s="103"/>
      <c r="GM329" s="103"/>
      <c r="GN329" s="103"/>
      <c r="GO329" s="103"/>
      <c r="GP329" s="103"/>
      <c r="GQ329" s="103"/>
      <c r="GR329" s="103"/>
      <c r="GS329" s="103"/>
      <c r="GT329" s="103"/>
      <c r="GU329" s="103"/>
      <c r="GV329" s="103"/>
      <c r="GW329" s="103"/>
      <c r="GX329" s="103"/>
      <c r="GY329" s="103"/>
      <c r="GZ329" s="103"/>
      <c r="HA329" s="103"/>
      <c r="HB329" s="103"/>
      <c r="HC329" s="103"/>
      <c r="HD329" s="103"/>
      <c r="HE329" s="103"/>
      <c r="HF329" s="103"/>
      <c r="HG329" s="103"/>
      <c r="HH329" s="103"/>
      <c r="HI329" s="103"/>
      <c r="HJ329" s="103"/>
      <c r="HK329" s="103"/>
      <c r="HL329" s="103"/>
      <c r="HM329" s="103"/>
      <c r="HN329" s="103"/>
      <c r="HO329" s="103"/>
      <c r="HP329" s="103"/>
      <c r="HQ329" s="103"/>
      <c r="HR329" s="103"/>
      <c r="HS329" s="103"/>
      <c r="HT329" s="103"/>
      <c r="HU329" s="103"/>
      <c r="HV329" s="103"/>
      <c r="HW329" s="103"/>
      <c r="HX329" s="103"/>
      <c r="HY329" s="103"/>
      <c r="HZ329" s="103"/>
      <c r="IA329" s="103"/>
      <c r="IB329" s="103"/>
      <c r="IC329" s="103"/>
      <c r="ID329" s="103"/>
      <c r="IE329" s="103"/>
      <c r="IF329" s="103"/>
      <c r="IG329" s="103"/>
      <c r="IH329" s="103"/>
      <c r="II329" s="103"/>
      <c r="IJ329" s="103"/>
      <c r="IK329" s="103"/>
      <c r="IL329" s="103"/>
      <c r="IM329" s="103"/>
      <c r="IN329" s="103"/>
      <c r="IO329" s="103"/>
      <c r="IP329" s="103"/>
      <c r="IQ329" s="103"/>
      <c r="IR329" s="103"/>
      <c r="IS329" s="103"/>
      <c r="IT329" s="103"/>
      <c r="IU329" s="103"/>
      <c r="IV329" s="103"/>
      <c r="IW329" s="103"/>
      <c r="IX329" s="103"/>
      <c r="IY329" s="103"/>
      <c r="IZ329" s="103"/>
    </row>
    <row r="330" spans="1:260" s="108" customFormat="1" ht="15" hidden="1" x14ac:dyDescent="0.25">
      <c r="A330" s="8"/>
      <c r="B330" s="8"/>
      <c r="C330" s="4"/>
      <c r="D330" s="9"/>
      <c r="E330" s="9"/>
      <c r="F330" s="9"/>
      <c r="G330" s="9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103"/>
      <c r="U330" s="4"/>
      <c r="V330" s="4"/>
      <c r="W330" s="4"/>
      <c r="X330" s="4"/>
      <c r="Y330" s="4"/>
      <c r="Z330" s="4"/>
      <c r="AA330" s="4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  <c r="CD330" s="103"/>
      <c r="CE330" s="103"/>
      <c r="CF330" s="103"/>
      <c r="CG330" s="103"/>
      <c r="CH330" s="103"/>
      <c r="CI330" s="103"/>
      <c r="CJ330" s="103"/>
      <c r="CK330" s="103"/>
      <c r="CL330" s="103"/>
      <c r="CM330" s="103"/>
      <c r="CN330" s="103"/>
      <c r="CO330" s="103"/>
      <c r="CP330" s="103"/>
      <c r="CQ330" s="103"/>
      <c r="CR330" s="103"/>
      <c r="CS330" s="103"/>
      <c r="CT330" s="103"/>
      <c r="CU330" s="103"/>
      <c r="CV330" s="103"/>
      <c r="CW330" s="103"/>
      <c r="CX330" s="103"/>
      <c r="CY330" s="103"/>
      <c r="CZ330" s="103"/>
      <c r="DA330" s="103"/>
      <c r="DB330" s="103"/>
      <c r="DC330" s="103"/>
      <c r="DD330" s="103"/>
      <c r="DE330" s="103"/>
      <c r="DF330" s="103"/>
      <c r="DG330" s="103"/>
      <c r="DH330" s="103"/>
      <c r="DI330" s="103"/>
      <c r="DJ330" s="103"/>
      <c r="DK330" s="103"/>
      <c r="DL330" s="103"/>
      <c r="DM330" s="103"/>
      <c r="DN330" s="103"/>
      <c r="DO330" s="103"/>
      <c r="DP330" s="103"/>
      <c r="DQ330" s="103"/>
      <c r="DR330" s="103"/>
      <c r="DS330" s="103"/>
      <c r="DT330" s="103"/>
      <c r="DU330" s="103"/>
      <c r="DV330" s="103"/>
      <c r="DW330" s="103"/>
      <c r="DX330" s="103"/>
      <c r="DY330" s="103"/>
      <c r="DZ330" s="103"/>
      <c r="EA330" s="103"/>
      <c r="EB330" s="103"/>
      <c r="EC330" s="103"/>
      <c r="ED330" s="103"/>
      <c r="EE330" s="103"/>
      <c r="EF330" s="103"/>
      <c r="EG330" s="103"/>
      <c r="EH330" s="103"/>
      <c r="EI330" s="103"/>
      <c r="EJ330" s="103"/>
      <c r="EK330" s="103"/>
      <c r="EL330" s="103"/>
      <c r="EM330" s="103"/>
      <c r="EN330" s="103"/>
      <c r="EO330" s="103"/>
      <c r="EP330" s="103"/>
      <c r="EQ330" s="103"/>
      <c r="ER330" s="103"/>
      <c r="ES330" s="103"/>
      <c r="ET330" s="103"/>
      <c r="EU330" s="103"/>
      <c r="EV330" s="103"/>
      <c r="EW330" s="103"/>
      <c r="EX330" s="103"/>
      <c r="EY330" s="103"/>
      <c r="EZ330" s="103"/>
      <c r="FA330" s="103"/>
      <c r="FB330" s="103"/>
      <c r="FC330" s="103"/>
      <c r="FD330" s="103"/>
      <c r="FE330" s="103"/>
      <c r="FF330" s="103"/>
      <c r="FG330" s="103"/>
      <c r="FH330" s="103"/>
      <c r="FI330" s="103"/>
      <c r="FJ330" s="103"/>
      <c r="FK330" s="103"/>
      <c r="FL330" s="103"/>
      <c r="FM330" s="103"/>
      <c r="FN330" s="103"/>
      <c r="FO330" s="103"/>
      <c r="FP330" s="103"/>
      <c r="FQ330" s="103"/>
      <c r="FR330" s="103"/>
      <c r="FS330" s="103"/>
      <c r="FT330" s="103"/>
      <c r="FU330" s="103"/>
      <c r="FV330" s="103"/>
      <c r="FW330" s="103"/>
      <c r="FX330" s="103"/>
      <c r="FY330" s="103"/>
      <c r="FZ330" s="103"/>
      <c r="GA330" s="103"/>
      <c r="GB330" s="103"/>
      <c r="GC330" s="103"/>
      <c r="GD330" s="103"/>
      <c r="GE330" s="103"/>
      <c r="GF330" s="103"/>
      <c r="GG330" s="103"/>
      <c r="GH330" s="103"/>
      <c r="GI330" s="103"/>
      <c r="GJ330" s="103"/>
      <c r="GK330" s="103"/>
      <c r="GL330" s="103"/>
      <c r="GM330" s="103"/>
      <c r="GN330" s="103"/>
      <c r="GO330" s="103"/>
      <c r="GP330" s="103"/>
      <c r="GQ330" s="103"/>
      <c r="GR330" s="103"/>
      <c r="GS330" s="103"/>
      <c r="GT330" s="103"/>
      <c r="GU330" s="103"/>
      <c r="GV330" s="103"/>
      <c r="GW330" s="103"/>
      <c r="GX330" s="103"/>
      <c r="GY330" s="103"/>
      <c r="GZ330" s="103"/>
      <c r="HA330" s="103"/>
      <c r="HB330" s="103"/>
      <c r="HC330" s="103"/>
      <c r="HD330" s="103"/>
      <c r="HE330" s="103"/>
      <c r="HF330" s="103"/>
      <c r="HG330" s="103"/>
      <c r="HH330" s="103"/>
      <c r="HI330" s="103"/>
      <c r="HJ330" s="103"/>
      <c r="HK330" s="103"/>
      <c r="HL330" s="103"/>
      <c r="HM330" s="103"/>
      <c r="HN330" s="103"/>
      <c r="HO330" s="103"/>
      <c r="HP330" s="103"/>
      <c r="HQ330" s="103"/>
      <c r="HR330" s="103"/>
      <c r="HS330" s="103"/>
      <c r="HT330" s="103"/>
      <c r="HU330" s="103"/>
      <c r="HV330" s="103"/>
      <c r="HW330" s="103"/>
      <c r="HX330" s="103"/>
      <c r="HY330" s="103"/>
      <c r="HZ330" s="103"/>
      <c r="IA330" s="103"/>
      <c r="IB330" s="103"/>
      <c r="IC330" s="103"/>
      <c r="ID330" s="103"/>
      <c r="IE330" s="103"/>
      <c r="IF330" s="103"/>
      <c r="IG330" s="103"/>
      <c r="IH330" s="103"/>
      <c r="II330" s="103"/>
      <c r="IJ330" s="103"/>
      <c r="IK330" s="103"/>
      <c r="IL330" s="103"/>
      <c r="IM330" s="103"/>
      <c r="IN330" s="103"/>
      <c r="IO330" s="103"/>
      <c r="IP330" s="103"/>
      <c r="IQ330" s="103"/>
      <c r="IR330" s="103"/>
      <c r="IS330" s="103"/>
      <c r="IT330" s="103"/>
      <c r="IU330" s="103"/>
      <c r="IV330" s="103"/>
      <c r="IW330" s="103"/>
      <c r="IX330" s="103"/>
      <c r="IY330" s="103"/>
      <c r="IZ330" s="103"/>
    </row>
    <row r="331" spans="1:260" s="108" customFormat="1" ht="15" hidden="1" x14ac:dyDescent="0.25">
      <c r="A331" s="8"/>
      <c r="B331" s="8"/>
      <c r="C331" s="4"/>
      <c r="D331" s="9"/>
      <c r="E331" s="9"/>
      <c r="F331" s="9"/>
      <c r="G331" s="9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103"/>
      <c r="U331" s="4"/>
      <c r="V331" s="4"/>
      <c r="W331" s="4"/>
      <c r="X331" s="4"/>
      <c r="Y331" s="4"/>
      <c r="Z331" s="4"/>
      <c r="AA331" s="4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103"/>
      <c r="BX331" s="103"/>
      <c r="BY331" s="103"/>
      <c r="BZ331" s="103"/>
      <c r="CA331" s="103"/>
      <c r="CB331" s="103"/>
      <c r="CC331" s="103"/>
      <c r="CD331" s="103"/>
      <c r="CE331" s="103"/>
      <c r="CF331" s="103"/>
      <c r="CG331" s="103"/>
      <c r="CH331" s="103"/>
      <c r="CI331" s="103"/>
      <c r="CJ331" s="103"/>
      <c r="CK331" s="103"/>
      <c r="CL331" s="103"/>
      <c r="CM331" s="103"/>
      <c r="CN331" s="103"/>
      <c r="CO331" s="103"/>
      <c r="CP331" s="103"/>
      <c r="CQ331" s="103"/>
      <c r="CR331" s="103"/>
      <c r="CS331" s="103"/>
      <c r="CT331" s="103"/>
      <c r="CU331" s="103"/>
      <c r="CV331" s="103"/>
      <c r="CW331" s="103"/>
      <c r="CX331" s="103"/>
      <c r="CY331" s="103"/>
      <c r="CZ331" s="103"/>
      <c r="DA331" s="103"/>
      <c r="DB331" s="103"/>
      <c r="DC331" s="103"/>
      <c r="DD331" s="103"/>
      <c r="DE331" s="103"/>
      <c r="DF331" s="103"/>
      <c r="DG331" s="103"/>
      <c r="DH331" s="103"/>
      <c r="DI331" s="103"/>
      <c r="DJ331" s="103"/>
      <c r="DK331" s="103"/>
      <c r="DL331" s="103"/>
      <c r="DM331" s="103"/>
      <c r="DN331" s="103"/>
      <c r="DO331" s="103"/>
      <c r="DP331" s="103"/>
      <c r="DQ331" s="103"/>
      <c r="DR331" s="103"/>
      <c r="DS331" s="103"/>
      <c r="DT331" s="103"/>
      <c r="DU331" s="103"/>
      <c r="DV331" s="103"/>
      <c r="DW331" s="103"/>
      <c r="DX331" s="103"/>
      <c r="DY331" s="103"/>
      <c r="DZ331" s="103"/>
      <c r="EA331" s="103"/>
      <c r="EB331" s="103"/>
      <c r="EC331" s="103"/>
      <c r="ED331" s="103"/>
      <c r="EE331" s="103"/>
      <c r="EF331" s="103"/>
      <c r="EG331" s="103"/>
      <c r="EH331" s="103"/>
      <c r="EI331" s="103"/>
      <c r="EJ331" s="103"/>
      <c r="EK331" s="103"/>
      <c r="EL331" s="103"/>
      <c r="EM331" s="103"/>
      <c r="EN331" s="103"/>
      <c r="EO331" s="103"/>
      <c r="EP331" s="103"/>
      <c r="EQ331" s="103"/>
      <c r="ER331" s="103"/>
      <c r="ES331" s="103"/>
      <c r="ET331" s="103"/>
      <c r="EU331" s="103"/>
      <c r="EV331" s="103"/>
      <c r="EW331" s="103"/>
      <c r="EX331" s="103"/>
      <c r="EY331" s="103"/>
      <c r="EZ331" s="103"/>
      <c r="FA331" s="103"/>
      <c r="FB331" s="103"/>
      <c r="FC331" s="103"/>
      <c r="FD331" s="103"/>
      <c r="FE331" s="103"/>
      <c r="FF331" s="103"/>
      <c r="FG331" s="103"/>
      <c r="FH331" s="103"/>
      <c r="FI331" s="103"/>
      <c r="FJ331" s="103"/>
      <c r="FK331" s="103"/>
      <c r="FL331" s="103"/>
      <c r="FM331" s="103"/>
      <c r="FN331" s="103"/>
      <c r="FO331" s="103"/>
      <c r="FP331" s="103"/>
      <c r="FQ331" s="103"/>
      <c r="FR331" s="103"/>
      <c r="FS331" s="103"/>
      <c r="FT331" s="103"/>
      <c r="FU331" s="103"/>
      <c r="FV331" s="103"/>
      <c r="FW331" s="103"/>
      <c r="FX331" s="103"/>
      <c r="FY331" s="103"/>
      <c r="FZ331" s="103"/>
      <c r="GA331" s="103"/>
      <c r="GB331" s="103"/>
      <c r="GC331" s="103"/>
      <c r="GD331" s="103"/>
      <c r="GE331" s="103"/>
      <c r="GF331" s="103"/>
      <c r="GG331" s="103"/>
      <c r="GH331" s="103"/>
      <c r="GI331" s="103"/>
      <c r="GJ331" s="103"/>
      <c r="GK331" s="103"/>
      <c r="GL331" s="103"/>
      <c r="GM331" s="103"/>
      <c r="GN331" s="103"/>
      <c r="GO331" s="103"/>
      <c r="GP331" s="103"/>
      <c r="GQ331" s="103"/>
      <c r="GR331" s="103"/>
      <c r="GS331" s="103"/>
      <c r="GT331" s="103"/>
      <c r="GU331" s="103"/>
      <c r="GV331" s="103"/>
      <c r="GW331" s="103"/>
      <c r="GX331" s="103"/>
      <c r="GY331" s="103"/>
      <c r="GZ331" s="103"/>
      <c r="HA331" s="103"/>
      <c r="HB331" s="103"/>
      <c r="HC331" s="103"/>
      <c r="HD331" s="103"/>
      <c r="HE331" s="103"/>
      <c r="HF331" s="103"/>
      <c r="HG331" s="103"/>
      <c r="HH331" s="103"/>
      <c r="HI331" s="103"/>
      <c r="HJ331" s="103"/>
      <c r="HK331" s="103"/>
      <c r="HL331" s="103"/>
      <c r="HM331" s="103"/>
      <c r="HN331" s="103"/>
      <c r="HO331" s="103"/>
      <c r="HP331" s="103"/>
      <c r="HQ331" s="103"/>
      <c r="HR331" s="103"/>
      <c r="HS331" s="103"/>
      <c r="HT331" s="103"/>
      <c r="HU331" s="103"/>
      <c r="HV331" s="103"/>
      <c r="HW331" s="103"/>
      <c r="HX331" s="103"/>
      <c r="HY331" s="103"/>
      <c r="HZ331" s="103"/>
      <c r="IA331" s="103"/>
      <c r="IB331" s="103"/>
      <c r="IC331" s="103"/>
      <c r="ID331" s="103"/>
      <c r="IE331" s="103"/>
      <c r="IF331" s="103"/>
      <c r="IG331" s="103"/>
      <c r="IH331" s="103"/>
      <c r="II331" s="103"/>
      <c r="IJ331" s="103"/>
      <c r="IK331" s="103"/>
      <c r="IL331" s="103"/>
      <c r="IM331" s="103"/>
      <c r="IN331" s="103"/>
      <c r="IO331" s="103"/>
      <c r="IP331" s="103"/>
      <c r="IQ331" s="103"/>
      <c r="IR331" s="103"/>
      <c r="IS331" s="103"/>
      <c r="IT331" s="103"/>
      <c r="IU331" s="103"/>
      <c r="IV331" s="103"/>
      <c r="IW331" s="103"/>
      <c r="IX331" s="103"/>
      <c r="IY331" s="103"/>
      <c r="IZ331" s="103"/>
    </row>
    <row r="332" spans="1:260" s="108" customFormat="1" ht="15" hidden="1" x14ac:dyDescent="0.25">
      <c r="A332" s="8"/>
      <c r="B332" s="8"/>
      <c r="C332" s="4"/>
      <c r="D332" s="9"/>
      <c r="E332" s="9"/>
      <c r="F332" s="9"/>
      <c r="G332" s="9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103"/>
      <c r="U332" s="4"/>
      <c r="V332" s="4"/>
      <c r="W332" s="4"/>
      <c r="X332" s="4"/>
      <c r="Y332" s="4"/>
      <c r="Z332" s="4"/>
      <c r="AA332" s="4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103"/>
      <c r="BX332" s="103"/>
      <c r="BY332" s="103"/>
      <c r="BZ332" s="103"/>
      <c r="CA332" s="103"/>
      <c r="CB332" s="103"/>
      <c r="CC332" s="103"/>
      <c r="CD332" s="103"/>
      <c r="CE332" s="103"/>
      <c r="CF332" s="103"/>
      <c r="CG332" s="103"/>
      <c r="CH332" s="103"/>
      <c r="CI332" s="103"/>
      <c r="CJ332" s="103"/>
      <c r="CK332" s="103"/>
      <c r="CL332" s="103"/>
      <c r="CM332" s="103"/>
      <c r="CN332" s="103"/>
      <c r="CO332" s="103"/>
      <c r="CP332" s="103"/>
      <c r="CQ332" s="103"/>
      <c r="CR332" s="103"/>
      <c r="CS332" s="103"/>
      <c r="CT332" s="103"/>
      <c r="CU332" s="103"/>
      <c r="CV332" s="103"/>
      <c r="CW332" s="103"/>
      <c r="CX332" s="103"/>
      <c r="CY332" s="103"/>
      <c r="CZ332" s="103"/>
      <c r="DA332" s="103"/>
      <c r="DB332" s="103"/>
      <c r="DC332" s="103"/>
      <c r="DD332" s="103"/>
      <c r="DE332" s="103"/>
      <c r="DF332" s="103"/>
      <c r="DG332" s="103"/>
      <c r="DH332" s="103"/>
      <c r="DI332" s="103"/>
      <c r="DJ332" s="103"/>
      <c r="DK332" s="103"/>
      <c r="DL332" s="103"/>
      <c r="DM332" s="103"/>
      <c r="DN332" s="103"/>
      <c r="DO332" s="103"/>
      <c r="DP332" s="103"/>
      <c r="DQ332" s="103"/>
      <c r="DR332" s="103"/>
      <c r="DS332" s="103"/>
      <c r="DT332" s="103"/>
      <c r="DU332" s="103"/>
      <c r="DV332" s="103"/>
      <c r="DW332" s="103"/>
      <c r="DX332" s="103"/>
      <c r="DY332" s="103"/>
      <c r="DZ332" s="103"/>
      <c r="EA332" s="103"/>
      <c r="EB332" s="103"/>
      <c r="EC332" s="103"/>
      <c r="ED332" s="103"/>
      <c r="EE332" s="103"/>
      <c r="EF332" s="103"/>
      <c r="EG332" s="103"/>
      <c r="EH332" s="103"/>
      <c r="EI332" s="103"/>
      <c r="EJ332" s="103"/>
      <c r="EK332" s="103"/>
      <c r="EL332" s="103"/>
      <c r="EM332" s="103"/>
      <c r="EN332" s="103"/>
      <c r="EO332" s="103"/>
      <c r="EP332" s="103"/>
      <c r="EQ332" s="103"/>
      <c r="ER332" s="103"/>
      <c r="ES332" s="103"/>
      <c r="ET332" s="103"/>
      <c r="EU332" s="103"/>
      <c r="EV332" s="103"/>
      <c r="EW332" s="103"/>
      <c r="EX332" s="103"/>
      <c r="EY332" s="103"/>
      <c r="EZ332" s="103"/>
      <c r="FA332" s="103"/>
      <c r="FB332" s="103"/>
      <c r="FC332" s="103"/>
      <c r="FD332" s="103"/>
      <c r="FE332" s="103"/>
      <c r="FF332" s="103"/>
      <c r="FG332" s="103"/>
      <c r="FH332" s="103"/>
      <c r="FI332" s="103"/>
      <c r="FJ332" s="103"/>
      <c r="FK332" s="103"/>
      <c r="FL332" s="103"/>
      <c r="FM332" s="103"/>
      <c r="FN332" s="103"/>
      <c r="FO332" s="103"/>
      <c r="FP332" s="103"/>
      <c r="FQ332" s="103"/>
      <c r="FR332" s="103"/>
      <c r="FS332" s="103"/>
      <c r="FT332" s="103"/>
      <c r="FU332" s="103"/>
      <c r="FV332" s="103"/>
      <c r="FW332" s="103"/>
      <c r="FX332" s="103"/>
      <c r="FY332" s="103"/>
      <c r="FZ332" s="103"/>
      <c r="GA332" s="103"/>
      <c r="GB332" s="103"/>
      <c r="GC332" s="103"/>
      <c r="GD332" s="103"/>
      <c r="GE332" s="103"/>
      <c r="GF332" s="103"/>
      <c r="GG332" s="103"/>
      <c r="GH332" s="103"/>
      <c r="GI332" s="103"/>
      <c r="GJ332" s="103"/>
      <c r="GK332" s="103"/>
      <c r="GL332" s="103"/>
      <c r="GM332" s="103"/>
      <c r="GN332" s="103"/>
      <c r="GO332" s="103"/>
      <c r="GP332" s="103"/>
      <c r="GQ332" s="103"/>
      <c r="GR332" s="103"/>
      <c r="GS332" s="103"/>
      <c r="GT332" s="103"/>
      <c r="GU332" s="103"/>
      <c r="GV332" s="103"/>
      <c r="GW332" s="103"/>
      <c r="GX332" s="103"/>
      <c r="GY332" s="103"/>
      <c r="GZ332" s="103"/>
      <c r="HA332" s="103"/>
      <c r="HB332" s="103"/>
      <c r="HC332" s="103"/>
      <c r="HD332" s="103"/>
      <c r="HE332" s="103"/>
      <c r="HF332" s="103"/>
      <c r="HG332" s="103"/>
      <c r="HH332" s="103"/>
      <c r="HI332" s="103"/>
      <c r="HJ332" s="103"/>
      <c r="HK332" s="103"/>
      <c r="HL332" s="103"/>
      <c r="HM332" s="103"/>
      <c r="HN332" s="103"/>
      <c r="HO332" s="103"/>
      <c r="HP332" s="103"/>
      <c r="HQ332" s="103"/>
      <c r="HR332" s="103"/>
      <c r="HS332" s="103"/>
      <c r="HT332" s="103"/>
      <c r="HU332" s="103"/>
      <c r="HV332" s="103"/>
      <c r="HW332" s="103"/>
      <c r="HX332" s="103"/>
      <c r="HY332" s="103"/>
      <c r="HZ332" s="103"/>
      <c r="IA332" s="103"/>
      <c r="IB332" s="103"/>
      <c r="IC332" s="103"/>
      <c r="ID332" s="103"/>
      <c r="IE332" s="103"/>
      <c r="IF332" s="103"/>
      <c r="IG332" s="103"/>
      <c r="IH332" s="103"/>
      <c r="II332" s="103"/>
      <c r="IJ332" s="103"/>
      <c r="IK332" s="103"/>
      <c r="IL332" s="103"/>
      <c r="IM332" s="103"/>
      <c r="IN332" s="103"/>
      <c r="IO332" s="103"/>
      <c r="IP332" s="103"/>
      <c r="IQ332" s="103"/>
      <c r="IR332" s="103"/>
      <c r="IS332" s="103"/>
      <c r="IT332" s="103"/>
      <c r="IU332" s="103"/>
      <c r="IV332" s="103"/>
      <c r="IW332" s="103"/>
      <c r="IX332" s="103"/>
      <c r="IY332" s="103"/>
      <c r="IZ332" s="103"/>
    </row>
    <row r="333" spans="1:260" s="108" customFormat="1" ht="15" hidden="1" x14ac:dyDescent="0.25">
      <c r="A333" s="8"/>
      <c r="B333" s="8"/>
      <c r="C333" s="4"/>
      <c r="D333" s="9"/>
      <c r="E333" s="9"/>
      <c r="F333" s="9"/>
      <c r="G333" s="9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103"/>
      <c r="U333" s="4"/>
      <c r="V333" s="4"/>
      <c r="W333" s="4"/>
      <c r="X333" s="4"/>
      <c r="Y333" s="4"/>
      <c r="Z333" s="4"/>
      <c r="AA333" s="4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  <c r="CD333" s="103"/>
      <c r="CE333" s="103"/>
      <c r="CF333" s="103"/>
      <c r="CG333" s="103"/>
      <c r="CH333" s="103"/>
      <c r="CI333" s="103"/>
      <c r="CJ333" s="103"/>
      <c r="CK333" s="103"/>
      <c r="CL333" s="103"/>
      <c r="CM333" s="103"/>
      <c r="CN333" s="103"/>
      <c r="CO333" s="103"/>
      <c r="CP333" s="103"/>
      <c r="CQ333" s="103"/>
      <c r="CR333" s="103"/>
      <c r="CS333" s="103"/>
      <c r="CT333" s="103"/>
      <c r="CU333" s="103"/>
      <c r="CV333" s="103"/>
      <c r="CW333" s="103"/>
      <c r="CX333" s="103"/>
      <c r="CY333" s="103"/>
      <c r="CZ333" s="103"/>
      <c r="DA333" s="103"/>
      <c r="DB333" s="103"/>
      <c r="DC333" s="103"/>
      <c r="DD333" s="103"/>
      <c r="DE333" s="103"/>
      <c r="DF333" s="103"/>
      <c r="DG333" s="103"/>
      <c r="DH333" s="103"/>
      <c r="DI333" s="103"/>
      <c r="DJ333" s="103"/>
      <c r="DK333" s="103"/>
      <c r="DL333" s="103"/>
      <c r="DM333" s="103"/>
      <c r="DN333" s="103"/>
      <c r="DO333" s="103"/>
      <c r="DP333" s="103"/>
      <c r="DQ333" s="103"/>
      <c r="DR333" s="103"/>
      <c r="DS333" s="103"/>
      <c r="DT333" s="103"/>
      <c r="DU333" s="103"/>
      <c r="DV333" s="103"/>
      <c r="DW333" s="103"/>
      <c r="DX333" s="103"/>
      <c r="DY333" s="103"/>
      <c r="DZ333" s="103"/>
      <c r="EA333" s="103"/>
      <c r="EB333" s="103"/>
      <c r="EC333" s="103"/>
      <c r="ED333" s="103"/>
      <c r="EE333" s="103"/>
      <c r="EF333" s="103"/>
      <c r="EG333" s="103"/>
      <c r="EH333" s="103"/>
      <c r="EI333" s="103"/>
      <c r="EJ333" s="103"/>
      <c r="EK333" s="103"/>
      <c r="EL333" s="103"/>
      <c r="EM333" s="103"/>
      <c r="EN333" s="103"/>
      <c r="EO333" s="103"/>
      <c r="EP333" s="103"/>
      <c r="EQ333" s="103"/>
      <c r="ER333" s="103"/>
      <c r="ES333" s="103"/>
      <c r="ET333" s="103"/>
      <c r="EU333" s="103"/>
      <c r="EV333" s="103"/>
      <c r="EW333" s="103"/>
      <c r="EX333" s="103"/>
      <c r="EY333" s="103"/>
      <c r="EZ333" s="103"/>
      <c r="FA333" s="103"/>
      <c r="FB333" s="103"/>
      <c r="FC333" s="103"/>
      <c r="FD333" s="103"/>
      <c r="FE333" s="103"/>
      <c r="FF333" s="103"/>
      <c r="FG333" s="103"/>
      <c r="FH333" s="103"/>
      <c r="FI333" s="103"/>
      <c r="FJ333" s="103"/>
      <c r="FK333" s="103"/>
      <c r="FL333" s="103"/>
      <c r="FM333" s="103"/>
      <c r="FN333" s="103"/>
      <c r="FO333" s="103"/>
      <c r="FP333" s="103"/>
      <c r="FQ333" s="103"/>
      <c r="FR333" s="103"/>
      <c r="FS333" s="103"/>
      <c r="FT333" s="103"/>
      <c r="FU333" s="103"/>
      <c r="FV333" s="103"/>
      <c r="FW333" s="103"/>
      <c r="FX333" s="103"/>
      <c r="FY333" s="103"/>
      <c r="FZ333" s="103"/>
      <c r="GA333" s="103"/>
      <c r="GB333" s="103"/>
      <c r="GC333" s="103"/>
      <c r="GD333" s="103"/>
      <c r="GE333" s="103"/>
      <c r="GF333" s="103"/>
      <c r="GG333" s="103"/>
      <c r="GH333" s="103"/>
      <c r="GI333" s="103"/>
      <c r="GJ333" s="103"/>
      <c r="GK333" s="103"/>
      <c r="GL333" s="103"/>
      <c r="GM333" s="103"/>
      <c r="GN333" s="103"/>
      <c r="GO333" s="103"/>
      <c r="GP333" s="103"/>
      <c r="GQ333" s="103"/>
      <c r="GR333" s="103"/>
      <c r="GS333" s="103"/>
      <c r="GT333" s="103"/>
      <c r="GU333" s="103"/>
      <c r="GV333" s="103"/>
      <c r="GW333" s="103"/>
      <c r="GX333" s="103"/>
      <c r="GY333" s="103"/>
      <c r="GZ333" s="103"/>
      <c r="HA333" s="103"/>
      <c r="HB333" s="103"/>
      <c r="HC333" s="103"/>
      <c r="HD333" s="103"/>
      <c r="HE333" s="103"/>
      <c r="HF333" s="103"/>
      <c r="HG333" s="103"/>
      <c r="HH333" s="103"/>
      <c r="HI333" s="103"/>
      <c r="HJ333" s="103"/>
      <c r="HK333" s="103"/>
      <c r="HL333" s="103"/>
      <c r="HM333" s="103"/>
      <c r="HN333" s="103"/>
      <c r="HO333" s="103"/>
      <c r="HP333" s="103"/>
      <c r="HQ333" s="103"/>
      <c r="HR333" s="103"/>
      <c r="HS333" s="103"/>
      <c r="HT333" s="103"/>
      <c r="HU333" s="103"/>
      <c r="HV333" s="103"/>
      <c r="HW333" s="103"/>
      <c r="HX333" s="103"/>
      <c r="HY333" s="103"/>
      <c r="HZ333" s="103"/>
      <c r="IA333" s="103"/>
      <c r="IB333" s="103"/>
      <c r="IC333" s="103"/>
      <c r="ID333" s="103"/>
      <c r="IE333" s="103"/>
      <c r="IF333" s="103"/>
      <c r="IG333" s="103"/>
      <c r="IH333" s="103"/>
      <c r="II333" s="103"/>
      <c r="IJ333" s="103"/>
      <c r="IK333" s="103"/>
      <c r="IL333" s="103"/>
      <c r="IM333" s="103"/>
      <c r="IN333" s="103"/>
      <c r="IO333" s="103"/>
      <c r="IP333" s="103"/>
      <c r="IQ333" s="103"/>
      <c r="IR333" s="103"/>
      <c r="IS333" s="103"/>
      <c r="IT333" s="103"/>
      <c r="IU333" s="103"/>
      <c r="IV333" s="103"/>
      <c r="IW333" s="103"/>
      <c r="IX333" s="103"/>
      <c r="IY333" s="103"/>
      <c r="IZ333" s="103"/>
    </row>
    <row r="334" spans="1:260" s="108" customFormat="1" ht="15" hidden="1" x14ac:dyDescent="0.25">
      <c r="A334" s="8"/>
      <c r="B334" s="8"/>
      <c r="C334" s="4"/>
      <c r="D334" s="9"/>
      <c r="E334" s="9"/>
      <c r="F334" s="9"/>
      <c r="G334" s="9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103"/>
      <c r="U334" s="4"/>
      <c r="V334" s="4"/>
      <c r="W334" s="4"/>
      <c r="X334" s="4"/>
      <c r="Y334" s="4"/>
      <c r="Z334" s="4"/>
      <c r="AA334" s="4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3"/>
      <c r="CF334" s="103"/>
      <c r="CG334" s="103"/>
      <c r="CH334" s="103"/>
      <c r="CI334" s="103"/>
      <c r="CJ334" s="103"/>
      <c r="CK334" s="103"/>
      <c r="CL334" s="103"/>
      <c r="CM334" s="103"/>
      <c r="CN334" s="103"/>
      <c r="CO334" s="103"/>
      <c r="CP334" s="103"/>
      <c r="CQ334" s="103"/>
      <c r="CR334" s="103"/>
      <c r="CS334" s="103"/>
      <c r="CT334" s="103"/>
      <c r="CU334" s="103"/>
      <c r="CV334" s="103"/>
      <c r="CW334" s="103"/>
      <c r="CX334" s="103"/>
      <c r="CY334" s="103"/>
      <c r="CZ334" s="103"/>
      <c r="DA334" s="103"/>
      <c r="DB334" s="103"/>
      <c r="DC334" s="103"/>
      <c r="DD334" s="103"/>
      <c r="DE334" s="103"/>
      <c r="DF334" s="103"/>
      <c r="DG334" s="103"/>
      <c r="DH334" s="103"/>
      <c r="DI334" s="103"/>
      <c r="DJ334" s="103"/>
      <c r="DK334" s="103"/>
      <c r="DL334" s="103"/>
      <c r="DM334" s="103"/>
      <c r="DN334" s="103"/>
      <c r="DO334" s="103"/>
      <c r="DP334" s="103"/>
      <c r="DQ334" s="103"/>
      <c r="DR334" s="103"/>
      <c r="DS334" s="103"/>
      <c r="DT334" s="103"/>
      <c r="DU334" s="103"/>
      <c r="DV334" s="103"/>
      <c r="DW334" s="103"/>
      <c r="DX334" s="103"/>
      <c r="DY334" s="103"/>
      <c r="DZ334" s="103"/>
      <c r="EA334" s="103"/>
      <c r="EB334" s="103"/>
      <c r="EC334" s="103"/>
      <c r="ED334" s="103"/>
      <c r="EE334" s="103"/>
      <c r="EF334" s="103"/>
      <c r="EG334" s="103"/>
      <c r="EH334" s="103"/>
      <c r="EI334" s="103"/>
      <c r="EJ334" s="103"/>
      <c r="EK334" s="103"/>
      <c r="EL334" s="103"/>
      <c r="EM334" s="103"/>
      <c r="EN334" s="103"/>
      <c r="EO334" s="103"/>
      <c r="EP334" s="103"/>
      <c r="EQ334" s="103"/>
      <c r="ER334" s="103"/>
      <c r="ES334" s="103"/>
      <c r="ET334" s="103"/>
      <c r="EU334" s="103"/>
      <c r="EV334" s="103"/>
      <c r="EW334" s="103"/>
      <c r="EX334" s="103"/>
      <c r="EY334" s="103"/>
      <c r="EZ334" s="103"/>
      <c r="FA334" s="103"/>
      <c r="FB334" s="103"/>
      <c r="FC334" s="103"/>
      <c r="FD334" s="103"/>
      <c r="FE334" s="103"/>
      <c r="FF334" s="103"/>
      <c r="FG334" s="103"/>
      <c r="FH334" s="103"/>
      <c r="FI334" s="103"/>
      <c r="FJ334" s="103"/>
      <c r="FK334" s="103"/>
      <c r="FL334" s="103"/>
      <c r="FM334" s="103"/>
      <c r="FN334" s="103"/>
      <c r="FO334" s="103"/>
      <c r="FP334" s="103"/>
      <c r="FQ334" s="103"/>
      <c r="FR334" s="103"/>
      <c r="FS334" s="103"/>
      <c r="FT334" s="103"/>
      <c r="FU334" s="103"/>
      <c r="FV334" s="103"/>
      <c r="FW334" s="103"/>
      <c r="FX334" s="103"/>
      <c r="FY334" s="103"/>
      <c r="FZ334" s="103"/>
      <c r="GA334" s="103"/>
      <c r="GB334" s="103"/>
      <c r="GC334" s="103"/>
      <c r="GD334" s="103"/>
      <c r="GE334" s="103"/>
      <c r="GF334" s="103"/>
      <c r="GG334" s="103"/>
      <c r="GH334" s="103"/>
      <c r="GI334" s="103"/>
      <c r="GJ334" s="103"/>
      <c r="GK334" s="103"/>
      <c r="GL334" s="103"/>
      <c r="GM334" s="103"/>
      <c r="GN334" s="103"/>
      <c r="GO334" s="103"/>
      <c r="GP334" s="103"/>
      <c r="GQ334" s="103"/>
      <c r="GR334" s="103"/>
      <c r="GS334" s="103"/>
      <c r="GT334" s="103"/>
      <c r="GU334" s="103"/>
      <c r="GV334" s="103"/>
      <c r="GW334" s="103"/>
      <c r="GX334" s="103"/>
      <c r="GY334" s="103"/>
      <c r="GZ334" s="103"/>
      <c r="HA334" s="103"/>
      <c r="HB334" s="103"/>
      <c r="HC334" s="103"/>
      <c r="HD334" s="103"/>
      <c r="HE334" s="103"/>
      <c r="HF334" s="103"/>
      <c r="HG334" s="103"/>
      <c r="HH334" s="103"/>
      <c r="HI334" s="103"/>
      <c r="HJ334" s="103"/>
      <c r="HK334" s="103"/>
      <c r="HL334" s="103"/>
      <c r="HM334" s="103"/>
      <c r="HN334" s="103"/>
      <c r="HO334" s="103"/>
      <c r="HP334" s="103"/>
      <c r="HQ334" s="103"/>
      <c r="HR334" s="103"/>
      <c r="HS334" s="103"/>
      <c r="HT334" s="103"/>
      <c r="HU334" s="103"/>
      <c r="HV334" s="103"/>
      <c r="HW334" s="103"/>
      <c r="HX334" s="103"/>
      <c r="HY334" s="103"/>
      <c r="HZ334" s="103"/>
      <c r="IA334" s="103"/>
      <c r="IB334" s="103"/>
      <c r="IC334" s="103"/>
      <c r="ID334" s="103"/>
      <c r="IE334" s="103"/>
      <c r="IF334" s="103"/>
      <c r="IG334" s="103"/>
      <c r="IH334" s="103"/>
      <c r="II334" s="103"/>
      <c r="IJ334" s="103"/>
      <c r="IK334" s="103"/>
      <c r="IL334" s="103"/>
      <c r="IM334" s="103"/>
      <c r="IN334" s="103"/>
      <c r="IO334" s="103"/>
      <c r="IP334" s="103"/>
      <c r="IQ334" s="103"/>
      <c r="IR334" s="103"/>
      <c r="IS334" s="103"/>
      <c r="IT334" s="103"/>
      <c r="IU334" s="103"/>
      <c r="IV334" s="103"/>
      <c r="IW334" s="103"/>
      <c r="IX334" s="103"/>
      <c r="IY334" s="103"/>
      <c r="IZ334" s="103"/>
    </row>
    <row r="335" spans="1:260" s="108" customFormat="1" ht="15" hidden="1" x14ac:dyDescent="0.25">
      <c r="A335" s="8"/>
      <c r="B335" s="8"/>
      <c r="C335" s="4"/>
      <c r="D335" s="9"/>
      <c r="E335" s="9"/>
      <c r="F335" s="9"/>
      <c r="G335" s="9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103"/>
      <c r="U335" s="4"/>
      <c r="V335" s="4"/>
      <c r="W335" s="4"/>
      <c r="X335" s="4"/>
      <c r="Y335" s="4"/>
      <c r="Z335" s="4"/>
      <c r="AA335" s="4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103"/>
      <c r="BX335" s="103"/>
      <c r="BY335" s="103"/>
      <c r="BZ335" s="103"/>
      <c r="CA335" s="103"/>
      <c r="CB335" s="103"/>
      <c r="CC335" s="103"/>
      <c r="CD335" s="103"/>
      <c r="CE335" s="103"/>
      <c r="CF335" s="103"/>
      <c r="CG335" s="103"/>
      <c r="CH335" s="103"/>
      <c r="CI335" s="103"/>
      <c r="CJ335" s="103"/>
      <c r="CK335" s="103"/>
      <c r="CL335" s="103"/>
      <c r="CM335" s="103"/>
      <c r="CN335" s="103"/>
      <c r="CO335" s="103"/>
      <c r="CP335" s="103"/>
      <c r="CQ335" s="103"/>
      <c r="CR335" s="103"/>
      <c r="CS335" s="103"/>
      <c r="CT335" s="103"/>
      <c r="CU335" s="103"/>
      <c r="CV335" s="103"/>
      <c r="CW335" s="103"/>
      <c r="CX335" s="103"/>
      <c r="CY335" s="103"/>
      <c r="CZ335" s="103"/>
      <c r="DA335" s="103"/>
      <c r="DB335" s="103"/>
      <c r="DC335" s="103"/>
      <c r="DD335" s="103"/>
      <c r="DE335" s="103"/>
      <c r="DF335" s="103"/>
      <c r="DG335" s="103"/>
      <c r="DH335" s="103"/>
      <c r="DI335" s="103"/>
      <c r="DJ335" s="103"/>
      <c r="DK335" s="103"/>
      <c r="DL335" s="103"/>
      <c r="DM335" s="103"/>
      <c r="DN335" s="103"/>
      <c r="DO335" s="103"/>
      <c r="DP335" s="103"/>
      <c r="DQ335" s="103"/>
      <c r="DR335" s="103"/>
      <c r="DS335" s="103"/>
      <c r="DT335" s="103"/>
      <c r="DU335" s="103"/>
      <c r="DV335" s="103"/>
      <c r="DW335" s="103"/>
      <c r="DX335" s="103"/>
      <c r="DY335" s="103"/>
      <c r="DZ335" s="103"/>
      <c r="EA335" s="103"/>
      <c r="EB335" s="103"/>
      <c r="EC335" s="103"/>
      <c r="ED335" s="103"/>
      <c r="EE335" s="103"/>
      <c r="EF335" s="103"/>
      <c r="EG335" s="103"/>
      <c r="EH335" s="103"/>
      <c r="EI335" s="103"/>
      <c r="EJ335" s="103"/>
      <c r="EK335" s="103"/>
      <c r="EL335" s="103"/>
      <c r="EM335" s="103"/>
      <c r="EN335" s="103"/>
      <c r="EO335" s="103"/>
      <c r="EP335" s="103"/>
      <c r="EQ335" s="103"/>
      <c r="ER335" s="103"/>
      <c r="ES335" s="103"/>
      <c r="ET335" s="103"/>
      <c r="EU335" s="103"/>
      <c r="EV335" s="103"/>
      <c r="EW335" s="103"/>
      <c r="EX335" s="103"/>
      <c r="EY335" s="103"/>
      <c r="EZ335" s="103"/>
      <c r="FA335" s="103"/>
      <c r="FB335" s="103"/>
      <c r="FC335" s="103"/>
      <c r="FD335" s="103"/>
      <c r="FE335" s="103"/>
      <c r="FF335" s="103"/>
      <c r="FG335" s="103"/>
      <c r="FH335" s="103"/>
      <c r="FI335" s="103"/>
      <c r="FJ335" s="103"/>
      <c r="FK335" s="103"/>
      <c r="FL335" s="103"/>
      <c r="FM335" s="103"/>
      <c r="FN335" s="103"/>
      <c r="FO335" s="103"/>
      <c r="FP335" s="103"/>
      <c r="FQ335" s="103"/>
      <c r="FR335" s="103"/>
      <c r="FS335" s="103"/>
      <c r="FT335" s="103"/>
      <c r="FU335" s="103"/>
      <c r="FV335" s="103"/>
      <c r="FW335" s="103"/>
      <c r="FX335" s="103"/>
      <c r="FY335" s="103"/>
      <c r="FZ335" s="103"/>
      <c r="GA335" s="103"/>
      <c r="GB335" s="103"/>
      <c r="GC335" s="103"/>
      <c r="GD335" s="103"/>
      <c r="GE335" s="103"/>
      <c r="GF335" s="103"/>
      <c r="GG335" s="103"/>
      <c r="GH335" s="103"/>
      <c r="GI335" s="103"/>
      <c r="GJ335" s="103"/>
      <c r="GK335" s="103"/>
      <c r="GL335" s="103"/>
      <c r="GM335" s="103"/>
      <c r="GN335" s="103"/>
      <c r="GO335" s="103"/>
      <c r="GP335" s="103"/>
      <c r="GQ335" s="103"/>
      <c r="GR335" s="103"/>
      <c r="GS335" s="103"/>
      <c r="GT335" s="103"/>
      <c r="GU335" s="103"/>
      <c r="GV335" s="103"/>
      <c r="GW335" s="103"/>
      <c r="GX335" s="103"/>
      <c r="GY335" s="103"/>
      <c r="GZ335" s="103"/>
      <c r="HA335" s="103"/>
      <c r="HB335" s="103"/>
      <c r="HC335" s="103"/>
      <c r="HD335" s="103"/>
      <c r="HE335" s="103"/>
      <c r="HF335" s="103"/>
      <c r="HG335" s="103"/>
      <c r="HH335" s="103"/>
      <c r="HI335" s="103"/>
      <c r="HJ335" s="103"/>
      <c r="HK335" s="103"/>
      <c r="HL335" s="103"/>
      <c r="HM335" s="103"/>
      <c r="HN335" s="103"/>
      <c r="HO335" s="103"/>
      <c r="HP335" s="103"/>
      <c r="HQ335" s="103"/>
      <c r="HR335" s="103"/>
      <c r="HS335" s="103"/>
      <c r="HT335" s="103"/>
      <c r="HU335" s="103"/>
      <c r="HV335" s="103"/>
      <c r="HW335" s="103"/>
      <c r="HX335" s="103"/>
      <c r="HY335" s="103"/>
      <c r="HZ335" s="103"/>
      <c r="IA335" s="103"/>
      <c r="IB335" s="103"/>
      <c r="IC335" s="103"/>
      <c r="ID335" s="103"/>
      <c r="IE335" s="103"/>
      <c r="IF335" s="103"/>
      <c r="IG335" s="103"/>
      <c r="IH335" s="103"/>
      <c r="II335" s="103"/>
      <c r="IJ335" s="103"/>
      <c r="IK335" s="103"/>
      <c r="IL335" s="103"/>
      <c r="IM335" s="103"/>
      <c r="IN335" s="103"/>
      <c r="IO335" s="103"/>
      <c r="IP335" s="103"/>
      <c r="IQ335" s="103"/>
      <c r="IR335" s="103"/>
      <c r="IS335" s="103"/>
      <c r="IT335" s="103"/>
      <c r="IU335" s="103"/>
      <c r="IV335" s="103"/>
      <c r="IW335" s="103"/>
      <c r="IX335" s="103"/>
      <c r="IY335" s="103"/>
      <c r="IZ335" s="103"/>
    </row>
    <row r="336" spans="1:260" s="108" customFormat="1" ht="15" hidden="1" x14ac:dyDescent="0.25">
      <c r="A336" s="8"/>
      <c r="B336" s="8"/>
      <c r="C336" s="4"/>
      <c r="D336" s="9"/>
      <c r="E336" s="9"/>
      <c r="F336" s="9"/>
      <c r="G336" s="9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103"/>
      <c r="U336" s="4"/>
      <c r="V336" s="4"/>
      <c r="W336" s="4"/>
      <c r="X336" s="4"/>
      <c r="Y336" s="4"/>
      <c r="Z336" s="4"/>
      <c r="AA336" s="4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3"/>
      <c r="BQ336" s="103"/>
      <c r="BR336" s="103"/>
      <c r="BS336" s="103"/>
      <c r="BT336" s="103"/>
      <c r="BU336" s="103"/>
      <c r="BV336" s="103"/>
      <c r="BW336" s="103"/>
      <c r="BX336" s="103"/>
      <c r="BY336" s="103"/>
      <c r="BZ336" s="103"/>
      <c r="CA336" s="103"/>
      <c r="CB336" s="103"/>
      <c r="CC336" s="103"/>
      <c r="CD336" s="103"/>
      <c r="CE336" s="103"/>
      <c r="CF336" s="103"/>
      <c r="CG336" s="103"/>
      <c r="CH336" s="103"/>
      <c r="CI336" s="103"/>
      <c r="CJ336" s="103"/>
      <c r="CK336" s="103"/>
      <c r="CL336" s="103"/>
      <c r="CM336" s="103"/>
      <c r="CN336" s="103"/>
      <c r="CO336" s="103"/>
      <c r="CP336" s="103"/>
      <c r="CQ336" s="103"/>
      <c r="CR336" s="103"/>
      <c r="CS336" s="103"/>
      <c r="CT336" s="103"/>
      <c r="CU336" s="103"/>
      <c r="CV336" s="103"/>
      <c r="CW336" s="103"/>
      <c r="CX336" s="103"/>
      <c r="CY336" s="103"/>
      <c r="CZ336" s="103"/>
      <c r="DA336" s="103"/>
      <c r="DB336" s="103"/>
      <c r="DC336" s="103"/>
      <c r="DD336" s="103"/>
      <c r="DE336" s="103"/>
      <c r="DF336" s="103"/>
      <c r="DG336" s="103"/>
      <c r="DH336" s="103"/>
      <c r="DI336" s="103"/>
      <c r="DJ336" s="103"/>
      <c r="DK336" s="103"/>
      <c r="DL336" s="103"/>
      <c r="DM336" s="103"/>
      <c r="DN336" s="103"/>
      <c r="DO336" s="103"/>
      <c r="DP336" s="103"/>
      <c r="DQ336" s="103"/>
      <c r="DR336" s="103"/>
      <c r="DS336" s="103"/>
      <c r="DT336" s="103"/>
      <c r="DU336" s="103"/>
      <c r="DV336" s="103"/>
      <c r="DW336" s="103"/>
      <c r="DX336" s="103"/>
      <c r="DY336" s="103"/>
      <c r="DZ336" s="103"/>
      <c r="EA336" s="103"/>
      <c r="EB336" s="103"/>
      <c r="EC336" s="103"/>
      <c r="ED336" s="103"/>
      <c r="EE336" s="103"/>
      <c r="EF336" s="103"/>
      <c r="EG336" s="103"/>
      <c r="EH336" s="103"/>
      <c r="EI336" s="103"/>
      <c r="EJ336" s="103"/>
      <c r="EK336" s="103"/>
      <c r="EL336" s="103"/>
      <c r="EM336" s="103"/>
      <c r="EN336" s="103"/>
      <c r="EO336" s="103"/>
      <c r="EP336" s="103"/>
      <c r="EQ336" s="103"/>
      <c r="ER336" s="103"/>
      <c r="ES336" s="103"/>
      <c r="ET336" s="103"/>
      <c r="EU336" s="103"/>
      <c r="EV336" s="103"/>
      <c r="EW336" s="103"/>
      <c r="EX336" s="103"/>
      <c r="EY336" s="103"/>
      <c r="EZ336" s="103"/>
      <c r="FA336" s="103"/>
      <c r="FB336" s="103"/>
      <c r="FC336" s="103"/>
      <c r="FD336" s="103"/>
      <c r="FE336" s="103"/>
      <c r="FF336" s="103"/>
      <c r="FG336" s="103"/>
      <c r="FH336" s="103"/>
      <c r="FI336" s="103"/>
      <c r="FJ336" s="103"/>
      <c r="FK336" s="103"/>
      <c r="FL336" s="103"/>
      <c r="FM336" s="103"/>
      <c r="FN336" s="103"/>
      <c r="FO336" s="103"/>
      <c r="FP336" s="103"/>
      <c r="FQ336" s="103"/>
      <c r="FR336" s="103"/>
      <c r="FS336" s="103"/>
      <c r="FT336" s="103"/>
      <c r="FU336" s="103"/>
      <c r="FV336" s="103"/>
      <c r="FW336" s="103"/>
      <c r="FX336" s="103"/>
      <c r="FY336" s="103"/>
      <c r="FZ336" s="103"/>
      <c r="GA336" s="103"/>
      <c r="GB336" s="103"/>
      <c r="GC336" s="103"/>
      <c r="GD336" s="103"/>
      <c r="GE336" s="103"/>
      <c r="GF336" s="103"/>
      <c r="GG336" s="103"/>
      <c r="GH336" s="103"/>
      <c r="GI336" s="103"/>
      <c r="GJ336" s="103"/>
      <c r="GK336" s="103"/>
      <c r="GL336" s="103"/>
      <c r="GM336" s="103"/>
      <c r="GN336" s="103"/>
      <c r="GO336" s="103"/>
      <c r="GP336" s="103"/>
      <c r="GQ336" s="103"/>
      <c r="GR336" s="103"/>
      <c r="GS336" s="103"/>
      <c r="GT336" s="103"/>
      <c r="GU336" s="103"/>
      <c r="GV336" s="103"/>
      <c r="GW336" s="103"/>
      <c r="GX336" s="103"/>
      <c r="GY336" s="103"/>
      <c r="GZ336" s="103"/>
      <c r="HA336" s="103"/>
      <c r="HB336" s="103"/>
      <c r="HC336" s="103"/>
      <c r="HD336" s="103"/>
      <c r="HE336" s="103"/>
      <c r="HF336" s="103"/>
      <c r="HG336" s="103"/>
      <c r="HH336" s="103"/>
      <c r="HI336" s="103"/>
      <c r="HJ336" s="103"/>
      <c r="HK336" s="103"/>
      <c r="HL336" s="103"/>
      <c r="HM336" s="103"/>
      <c r="HN336" s="103"/>
      <c r="HO336" s="103"/>
      <c r="HP336" s="103"/>
      <c r="HQ336" s="103"/>
      <c r="HR336" s="103"/>
      <c r="HS336" s="103"/>
      <c r="HT336" s="103"/>
      <c r="HU336" s="103"/>
      <c r="HV336" s="103"/>
      <c r="HW336" s="103"/>
      <c r="HX336" s="103"/>
      <c r="HY336" s="103"/>
      <c r="HZ336" s="103"/>
      <c r="IA336" s="103"/>
      <c r="IB336" s="103"/>
      <c r="IC336" s="103"/>
      <c r="ID336" s="103"/>
      <c r="IE336" s="103"/>
      <c r="IF336" s="103"/>
      <c r="IG336" s="103"/>
      <c r="IH336" s="103"/>
      <c r="II336" s="103"/>
      <c r="IJ336" s="103"/>
      <c r="IK336" s="103"/>
      <c r="IL336" s="103"/>
      <c r="IM336" s="103"/>
      <c r="IN336" s="103"/>
      <c r="IO336" s="103"/>
      <c r="IP336" s="103"/>
      <c r="IQ336" s="103"/>
      <c r="IR336" s="103"/>
      <c r="IS336" s="103"/>
      <c r="IT336" s="103"/>
      <c r="IU336" s="103"/>
      <c r="IV336" s="103"/>
      <c r="IW336" s="103"/>
      <c r="IX336" s="103"/>
      <c r="IY336" s="103"/>
      <c r="IZ336" s="103"/>
    </row>
    <row r="337" spans="1:260" s="108" customFormat="1" ht="15" hidden="1" x14ac:dyDescent="0.25">
      <c r="A337" s="8"/>
      <c r="B337" s="8"/>
      <c r="C337" s="4"/>
      <c r="D337" s="9"/>
      <c r="E337" s="9"/>
      <c r="F337" s="9"/>
      <c r="G337" s="9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103"/>
      <c r="U337" s="4"/>
      <c r="V337" s="4"/>
      <c r="W337" s="4"/>
      <c r="X337" s="4"/>
      <c r="Y337" s="4"/>
      <c r="Z337" s="4"/>
      <c r="AA337" s="4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103"/>
      <c r="BX337" s="103"/>
      <c r="BY337" s="103"/>
      <c r="BZ337" s="103"/>
      <c r="CA337" s="103"/>
      <c r="CB337" s="103"/>
      <c r="CC337" s="103"/>
      <c r="CD337" s="103"/>
      <c r="CE337" s="103"/>
      <c r="CF337" s="103"/>
      <c r="CG337" s="103"/>
      <c r="CH337" s="103"/>
      <c r="CI337" s="103"/>
      <c r="CJ337" s="103"/>
      <c r="CK337" s="103"/>
      <c r="CL337" s="103"/>
      <c r="CM337" s="103"/>
      <c r="CN337" s="103"/>
      <c r="CO337" s="103"/>
      <c r="CP337" s="103"/>
      <c r="CQ337" s="103"/>
      <c r="CR337" s="103"/>
      <c r="CS337" s="103"/>
      <c r="CT337" s="103"/>
      <c r="CU337" s="103"/>
      <c r="CV337" s="103"/>
      <c r="CW337" s="103"/>
      <c r="CX337" s="103"/>
      <c r="CY337" s="103"/>
      <c r="CZ337" s="103"/>
      <c r="DA337" s="103"/>
      <c r="DB337" s="103"/>
      <c r="DC337" s="103"/>
      <c r="DD337" s="103"/>
      <c r="DE337" s="103"/>
      <c r="DF337" s="103"/>
      <c r="DG337" s="103"/>
      <c r="DH337" s="103"/>
      <c r="DI337" s="103"/>
      <c r="DJ337" s="103"/>
      <c r="DK337" s="103"/>
      <c r="DL337" s="103"/>
      <c r="DM337" s="103"/>
      <c r="DN337" s="103"/>
      <c r="DO337" s="103"/>
      <c r="DP337" s="103"/>
      <c r="DQ337" s="103"/>
      <c r="DR337" s="103"/>
      <c r="DS337" s="103"/>
      <c r="DT337" s="103"/>
      <c r="DU337" s="103"/>
      <c r="DV337" s="103"/>
      <c r="DW337" s="103"/>
      <c r="DX337" s="103"/>
      <c r="DY337" s="103"/>
      <c r="DZ337" s="103"/>
      <c r="EA337" s="103"/>
      <c r="EB337" s="103"/>
      <c r="EC337" s="103"/>
      <c r="ED337" s="103"/>
      <c r="EE337" s="103"/>
      <c r="EF337" s="103"/>
      <c r="EG337" s="103"/>
      <c r="EH337" s="103"/>
      <c r="EI337" s="103"/>
      <c r="EJ337" s="103"/>
      <c r="EK337" s="103"/>
      <c r="EL337" s="103"/>
      <c r="EM337" s="103"/>
      <c r="EN337" s="103"/>
      <c r="EO337" s="103"/>
      <c r="EP337" s="103"/>
      <c r="EQ337" s="103"/>
      <c r="ER337" s="103"/>
      <c r="ES337" s="103"/>
      <c r="ET337" s="103"/>
      <c r="EU337" s="103"/>
      <c r="EV337" s="103"/>
      <c r="EW337" s="103"/>
      <c r="EX337" s="103"/>
      <c r="EY337" s="103"/>
      <c r="EZ337" s="103"/>
      <c r="FA337" s="103"/>
      <c r="FB337" s="103"/>
      <c r="FC337" s="103"/>
      <c r="FD337" s="103"/>
      <c r="FE337" s="103"/>
      <c r="FF337" s="103"/>
      <c r="FG337" s="103"/>
      <c r="FH337" s="103"/>
      <c r="FI337" s="103"/>
      <c r="FJ337" s="103"/>
      <c r="FK337" s="103"/>
      <c r="FL337" s="103"/>
      <c r="FM337" s="103"/>
      <c r="FN337" s="103"/>
      <c r="FO337" s="103"/>
      <c r="FP337" s="103"/>
      <c r="FQ337" s="103"/>
      <c r="FR337" s="103"/>
      <c r="FS337" s="103"/>
      <c r="FT337" s="103"/>
      <c r="FU337" s="103"/>
      <c r="FV337" s="103"/>
      <c r="FW337" s="103"/>
      <c r="FX337" s="103"/>
      <c r="FY337" s="103"/>
      <c r="FZ337" s="103"/>
      <c r="GA337" s="103"/>
      <c r="GB337" s="103"/>
      <c r="GC337" s="103"/>
      <c r="GD337" s="103"/>
      <c r="GE337" s="103"/>
      <c r="GF337" s="103"/>
      <c r="GG337" s="103"/>
      <c r="GH337" s="103"/>
      <c r="GI337" s="103"/>
      <c r="GJ337" s="103"/>
      <c r="GK337" s="103"/>
      <c r="GL337" s="103"/>
      <c r="GM337" s="103"/>
      <c r="GN337" s="103"/>
      <c r="GO337" s="103"/>
      <c r="GP337" s="103"/>
      <c r="GQ337" s="103"/>
      <c r="GR337" s="103"/>
      <c r="GS337" s="103"/>
      <c r="GT337" s="103"/>
      <c r="GU337" s="103"/>
      <c r="GV337" s="103"/>
      <c r="GW337" s="103"/>
      <c r="GX337" s="103"/>
      <c r="GY337" s="103"/>
      <c r="GZ337" s="103"/>
      <c r="HA337" s="103"/>
      <c r="HB337" s="103"/>
      <c r="HC337" s="103"/>
      <c r="HD337" s="103"/>
      <c r="HE337" s="103"/>
      <c r="HF337" s="103"/>
      <c r="HG337" s="103"/>
      <c r="HH337" s="103"/>
      <c r="HI337" s="103"/>
      <c r="HJ337" s="103"/>
      <c r="HK337" s="103"/>
      <c r="HL337" s="103"/>
      <c r="HM337" s="103"/>
      <c r="HN337" s="103"/>
      <c r="HO337" s="103"/>
      <c r="HP337" s="103"/>
      <c r="HQ337" s="103"/>
      <c r="HR337" s="103"/>
      <c r="HS337" s="103"/>
      <c r="HT337" s="103"/>
      <c r="HU337" s="103"/>
      <c r="HV337" s="103"/>
      <c r="HW337" s="103"/>
      <c r="HX337" s="103"/>
      <c r="HY337" s="103"/>
      <c r="HZ337" s="103"/>
      <c r="IA337" s="103"/>
      <c r="IB337" s="103"/>
      <c r="IC337" s="103"/>
      <c r="ID337" s="103"/>
      <c r="IE337" s="103"/>
      <c r="IF337" s="103"/>
      <c r="IG337" s="103"/>
      <c r="IH337" s="103"/>
      <c r="II337" s="103"/>
      <c r="IJ337" s="103"/>
      <c r="IK337" s="103"/>
      <c r="IL337" s="103"/>
      <c r="IM337" s="103"/>
      <c r="IN337" s="103"/>
      <c r="IO337" s="103"/>
      <c r="IP337" s="103"/>
      <c r="IQ337" s="103"/>
      <c r="IR337" s="103"/>
      <c r="IS337" s="103"/>
      <c r="IT337" s="103"/>
      <c r="IU337" s="103"/>
      <c r="IV337" s="103"/>
      <c r="IW337" s="103"/>
      <c r="IX337" s="103"/>
      <c r="IY337" s="103"/>
      <c r="IZ337" s="103"/>
    </row>
    <row r="338" spans="1:260" s="108" customFormat="1" ht="15" hidden="1" x14ac:dyDescent="0.25">
      <c r="A338" s="8"/>
      <c r="B338" s="8"/>
      <c r="C338" s="4"/>
      <c r="D338" s="9"/>
      <c r="E338" s="9"/>
      <c r="F338" s="9"/>
      <c r="G338" s="9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103"/>
      <c r="U338" s="4"/>
      <c r="V338" s="4"/>
      <c r="W338" s="4"/>
      <c r="X338" s="4"/>
      <c r="Y338" s="4"/>
      <c r="Z338" s="4"/>
      <c r="AA338" s="4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103"/>
      <c r="BX338" s="103"/>
      <c r="BY338" s="103"/>
      <c r="BZ338" s="103"/>
      <c r="CA338" s="103"/>
      <c r="CB338" s="103"/>
      <c r="CC338" s="103"/>
      <c r="CD338" s="103"/>
      <c r="CE338" s="103"/>
      <c r="CF338" s="103"/>
      <c r="CG338" s="103"/>
      <c r="CH338" s="103"/>
      <c r="CI338" s="103"/>
      <c r="CJ338" s="103"/>
      <c r="CK338" s="103"/>
      <c r="CL338" s="103"/>
      <c r="CM338" s="103"/>
      <c r="CN338" s="103"/>
      <c r="CO338" s="103"/>
      <c r="CP338" s="103"/>
      <c r="CQ338" s="103"/>
      <c r="CR338" s="103"/>
      <c r="CS338" s="103"/>
      <c r="CT338" s="103"/>
      <c r="CU338" s="103"/>
      <c r="CV338" s="103"/>
      <c r="CW338" s="103"/>
      <c r="CX338" s="103"/>
      <c r="CY338" s="103"/>
      <c r="CZ338" s="103"/>
      <c r="DA338" s="103"/>
      <c r="DB338" s="103"/>
      <c r="DC338" s="103"/>
      <c r="DD338" s="103"/>
      <c r="DE338" s="103"/>
      <c r="DF338" s="103"/>
      <c r="DG338" s="103"/>
      <c r="DH338" s="103"/>
      <c r="DI338" s="103"/>
      <c r="DJ338" s="103"/>
      <c r="DK338" s="103"/>
      <c r="DL338" s="103"/>
      <c r="DM338" s="103"/>
      <c r="DN338" s="103"/>
      <c r="DO338" s="103"/>
      <c r="DP338" s="103"/>
      <c r="DQ338" s="103"/>
      <c r="DR338" s="103"/>
      <c r="DS338" s="103"/>
      <c r="DT338" s="103"/>
      <c r="DU338" s="103"/>
      <c r="DV338" s="103"/>
      <c r="DW338" s="103"/>
      <c r="DX338" s="103"/>
      <c r="DY338" s="103"/>
      <c r="DZ338" s="103"/>
      <c r="EA338" s="103"/>
      <c r="EB338" s="103"/>
      <c r="EC338" s="103"/>
      <c r="ED338" s="103"/>
      <c r="EE338" s="103"/>
      <c r="EF338" s="103"/>
      <c r="EG338" s="103"/>
      <c r="EH338" s="103"/>
      <c r="EI338" s="103"/>
      <c r="EJ338" s="103"/>
      <c r="EK338" s="103"/>
      <c r="EL338" s="103"/>
      <c r="EM338" s="103"/>
      <c r="EN338" s="103"/>
      <c r="EO338" s="103"/>
      <c r="EP338" s="103"/>
      <c r="EQ338" s="103"/>
      <c r="ER338" s="103"/>
      <c r="ES338" s="103"/>
      <c r="ET338" s="103"/>
      <c r="EU338" s="103"/>
      <c r="EV338" s="103"/>
      <c r="EW338" s="103"/>
      <c r="EX338" s="103"/>
      <c r="EY338" s="103"/>
      <c r="EZ338" s="103"/>
      <c r="FA338" s="103"/>
      <c r="FB338" s="103"/>
      <c r="FC338" s="103"/>
      <c r="FD338" s="103"/>
      <c r="FE338" s="103"/>
      <c r="FF338" s="103"/>
      <c r="FG338" s="103"/>
      <c r="FH338" s="103"/>
      <c r="FI338" s="103"/>
      <c r="FJ338" s="103"/>
      <c r="FK338" s="103"/>
      <c r="FL338" s="103"/>
      <c r="FM338" s="103"/>
      <c r="FN338" s="103"/>
      <c r="FO338" s="103"/>
      <c r="FP338" s="103"/>
      <c r="FQ338" s="103"/>
      <c r="FR338" s="103"/>
      <c r="FS338" s="103"/>
      <c r="FT338" s="103"/>
      <c r="FU338" s="103"/>
      <c r="FV338" s="103"/>
      <c r="FW338" s="103"/>
      <c r="FX338" s="103"/>
      <c r="FY338" s="103"/>
      <c r="FZ338" s="103"/>
      <c r="GA338" s="103"/>
      <c r="GB338" s="103"/>
      <c r="GC338" s="103"/>
      <c r="GD338" s="103"/>
      <c r="GE338" s="103"/>
      <c r="GF338" s="103"/>
      <c r="GG338" s="103"/>
      <c r="GH338" s="103"/>
      <c r="GI338" s="103"/>
      <c r="GJ338" s="103"/>
      <c r="GK338" s="103"/>
      <c r="GL338" s="103"/>
      <c r="GM338" s="103"/>
      <c r="GN338" s="103"/>
      <c r="GO338" s="103"/>
      <c r="GP338" s="103"/>
      <c r="GQ338" s="103"/>
      <c r="GR338" s="103"/>
      <c r="GS338" s="103"/>
      <c r="GT338" s="103"/>
      <c r="GU338" s="103"/>
      <c r="GV338" s="103"/>
      <c r="GW338" s="103"/>
      <c r="GX338" s="103"/>
      <c r="GY338" s="103"/>
      <c r="GZ338" s="103"/>
      <c r="HA338" s="103"/>
      <c r="HB338" s="103"/>
      <c r="HC338" s="103"/>
      <c r="HD338" s="103"/>
      <c r="HE338" s="103"/>
      <c r="HF338" s="103"/>
      <c r="HG338" s="103"/>
      <c r="HH338" s="103"/>
      <c r="HI338" s="103"/>
      <c r="HJ338" s="103"/>
      <c r="HK338" s="103"/>
      <c r="HL338" s="103"/>
      <c r="HM338" s="103"/>
      <c r="HN338" s="103"/>
      <c r="HO338" s="103"/>
      <c r="HP338" s="103"/>
      <c r="HQ338" s="103"/>
      <c r="HR338" s="103"/>
      <c r="HS338" s="103"/>
      <c r="HT338" s="103"/>
      <c r="HU338" s="103"/>
      <c r="HV338" s="103"/>
      <c r="HW338" s="103"/>
      <c r="HX338" s="103"/>
      <c r="HY338" s="103"/>
      <c r="HZ338" s="103"/>
      <c r="IA338" s="103"/>
      <c r="IB338" s="103"/>
      <c r="IC338" s="103"/>
      <c r="ID338" s="103"/>
      <c r="IE338" s="103"/>
      <c r="IF338" s="103"/>
      <c r="IG338" s="103"/>
      <c r="IH338" s="103"/>
      <c r="II338" s="103"/>
      <c r="IJ338" s="103"/>
      <c r="IK338" s="103"/>
      <c r="IL338" s="103"/>
      <c r="IM338" s="103"/>
      <c r="IN338" s="103"/>
      <c r="IO338" s="103"/>
      <c r="IP338" s="103"/>
      <c r="IQ338" s="103"/>
      <c r="IR338" s="103"/>
      <c r="IS338" s="103"/>
      <c r="IT338" s="103"/>
      <c r="IU338" s="103"/>
      <c r="IV338" s="103"/>
      <c r="IW338" s="103"/>
      <c r="IX338" s="103"/>
      <c r="IY338" s="103"/>
      <c r="IZ338" s="103"/>
    </row>
    <row r="339" spans="1:260" s="108" customFormat="1" ht="15" hidden="1" x14ac:dyDescent="0.25">
      <c r="A339" s="8"/>
      <c r="B339" s="8"/>
      <c r="C339" s="4"/>
      <c r="D339" s="9"/>
      <c r="E339" s="9"/>
      <c r="F339" s="9"/>
      <c r="G339" s="9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103"/>
      <c r="U339" s="4"/>
      <c r="V339" s="4"/>
      <c r="W339" s="4"/>
      <c r="X339" s="4"/>
      <c r="Y339" s="4"/>
      <c r="Z339" s="4"/>
      <c r="AA339" s="4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103"/>
      <c r="BX339" s="103"/>
      <c r="BY339" s="103"/>
      <c r="BZ339" s="103"/>
      <c r="CA339" s="103"/>
      <c r="CB339" s="103"/>
      <c r="CC339" s="103"/>
      <c r="CD339" s="103"/>
      <c r="CE339" s="103"/>
      <c r="CF339" s="103"/>
      <c r="CG339" s="103"/>
      <c r="CH339" s="103"/>
      <c r="CI339" s="103"/>
      <c r="CJ339" s="103"/>
      <c r="CK339" s="103"/>
      <c r="CL339" s="103"/>
      <c r="CM339" s="103"/>
      <c r="CN339" s="103"/>
      <c r="CO339" s="103"/>
      <c r="CP339" s="103"/>
      <c r="CQ339" s="103"/>
      <c r="CR339" s="103"/>
      <c r="CS339" s="103"/>
      <c r="CT339" s="103"/>
      <c r="CU339" s="103"/>
      <c r="CV339" s="103"/>
      <c r="CW339" s="103"/>
      <c r="CX339" s="103"/>
      <c r="CY339" s="103"/>
      <c r="CZ339" s="103"/>
      <c r="DA339" s="103"/>
      <c r="DB339" s="103"/>
      <c r="DC339" s="103"/>
      <c r="DD339" s="103"/>
      <c r="DE339" s="103"/>
      <c r="DF339" s="103"/>
      <c r="DG339" s="103"/>
      <c r="DH339" s="103"/>
      <c r="DI339" s="103"/>
      <c r="DJ339" s="103"/>
      <c r="DK339" s="103"/>
      <c r="DL339" s="103"/>
      <c r="DM339" s="103"/>
      <c r="DN339" s="103"/>
      <c r="DO339" s="103"/>
      <c r="DP339" s="103"/>
      <c r="DQ339" s="103"/>
      <c r="DR339" s="103"/>
      <c r="DS339" s="103"/>
      <c r="DT339" s="103"/>
      <c r="DU339" s="103"/>
      <c r="DV339" s="103"/>
      <c r="DW339" s="103"/>
      <c r="DX339" s="103"/>
      <c r="DY339" s="103"/>
      <c r="DZ339" s="103"/>
      <c r="EA339" s="103"/>
      <c r="EB339" s="103"/>
      <c r="EC339" s="103"/>
      <c r="ED339" s="103"/>
      <c r="EE339" s="103"/>
      <c r="EF339" s="103"/>
      <c r="EG339" s="103"/>
      <c r="EH339" s="103"/>
      <c r="EI339" s="103"/>
      <c r="EJ339" s="103"/>
      <c r="EK339" s="103"/>
      <c r="EL339" s="103"/>
      <c r="EM339" s="103"/>
      <c r="EN339" s="103"/>
      <c r="EO339" s="103"/>
      <c r="EP339" s="103"/>
      <c r="EQ339" s="103"/>
      <c r="ER339" s="103"/>
      <c r="ES339" s="103"/>
      <c r="ET339" s="103"/>
      <c r="EU339" s="103"/>
      <c r="EV339" s="103"/>
      <c r="EW339" s="103"/>
      <c r="EX339" s="103"/>
      <c r="EY339" s="103"/>
      <c r="EZ339" s="103"/>
      <c r="FA339" s="103"/>
      <c r="FB339" s="103"/>
      <c r="FC339" s="103"/>
      <c r="FD339" s="103"/>
      <c r="FE339" s="103"/>
      <c r="FF339" s="103"/>
      <c r="FG339" s="103"/>
      <c r="FH339" s="103"/>
      <c r="FI339" s="103"/>
      <c r="FJ339" s="103"/>
      <c r="FK339" s="103"/>
      <c r="FL339" s="103"/>
      <c r="FM339" s="103"/>
      <c r="FN339" s="103"/>
      <c r="FO339" s="103"/>
      <c r="FP339" s="103"/>
      <c r="FQ339" s="103"/>
      <c r="FR339" s="103"/>
      <c r="FS339" s="103"/>
      <c r="FT339" s="103"/>
      <c r="FU339" s="103"/>
      <c r="FV339" s="103"/>
      <c r="FW339" s="103"/>
      <c r="FX339" s="103"/>
      <c r="FY339" s="103"/>
      <c r="FZ339" s="103"/>
      <c r="GA339" s="103"/>
      <c r="GB339" s="103"/>
      <c r="GC339" s="103"/>
      <c r="GD339" s="103"/>
      <c r="GE339" s="103"/>
      <c r="GF339" s="103"/>
      <c r="GG339" s="103"/>
      <c r="GH339" s="103"/>
      <c r="GI339" s="103"/>
      <c r="GJ339" s="103"/>
      <c r="GK339" s="103"/>
      <c r="GL339" s="103"/>
      <c r="GM339" s="103"/>
      <c r="GN339" s="103"/>
      <c r="GO339" s="103"/>
      <c r="GP339" s="103"/>
      <c r="GQ339" s="103"/>
      <c r="GR339" s="103"/>
      <c r="GS339" s="103"/>
      <c r="GT339" s="103"/>
      <c r="GU339" s="103"/>
      <c r="GV339" s="103"/>
      <c r="GW339" s="103"/>
      <c r="GX339" s="103"/>
      <c r="GY339" s="103"/>
      <c r="GZ339" s="103"/>
      <c r="HA339" s="103"/>
      <c r="HB339" s="103"/>
      <c r="HC339" s="103"/>
      <c r="HD339" s="103"/>
      <c r="HE339" s="103"/>
      <c r="HF339" s="103"/>
      <c r="HG339" s="103"/>
      <c r="HH339" s="103"/>
      <c r="HI339" s="103"/>
      <c r="HJ339" s="103"/>
      <c r="HK339" s="103"/>
      <c r="HL339" s="103"/>
      <c r="HM339" s="103"/>
      <c r="HN339" s="103"/>
      <c r="HO339" s="103"/>
      <c r="HP339" s="103"/>
      <c r="HQ339" s="103"/>
      <c r="HR339" s="103"/>
      <c r="HS339" s="103"/>
      <c r="HT339" s="103"/>
      <c r="HU339" s="103"/>
      <c r="HV339" s="103"/>
      <c r="HW339" s="103"/>
      <c r="HX339" s="103"/>
      <c r="HY339" s="103"/>
      <c r="HZ339" s="103"/>
      <c r="IA339" s="103"/>
      <c r="IB339" s="103"/>
      <c r="IC339" s="103"/>
      <c r="ID339" s="103"/>
      <c r="IE339" s="103"/>
      <c r="IF339" s="103"/>
      <c r="IG339" s="103"/>
      <c r="IH339" s="103"/>
      <c r="II339" s="103"/>
      <c r="IJ339" s="103"/>
      <c r="IK339" s="103"/>
      <c r="IL339" s="103"/>
      <c r="IM339" s="103"/>
      <c r="IN339" s="103"/>
      <c r="IO339" s="103"/>
      <c r="IP339" s="103"/>
      <c r="IQ339" s="103"/>
      <c r="IR339" s="103"/>
      <c r="IS339" s="103"/>
      <c r="IT339" s="103"/>
      <c r="IU339" s="103"/>
      <c r="IV339" s="103"/>
      <c r="IW339" s="103"/>
      <c r="IX339" s="103"/>
      <c r="IY339" s="103"/>
      <c r="IZ339" s="103"/>
    </row>
    <row r="340" spans="1:260" s="108" customFormat="1" ht="15" hidden="1" x14ac:dyDescent="0.25">
      <c r="A340" s="8"/>
      <c r="B340" s="8"/>
      <c r="C340" s="4"/>
      <c r="D340" s="9"/>
      <c r="E340" s="9"/>
      <c r="F340" s="9"/>
      <c r="G340" s="9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103"/>
      <c r="U340" s="4"/>
      <c r="V340" s="4"/>
      <c r="W340" s="4"/>
      <c r="X340" s="4"/>
      <c r="Y340" s="4"/>
      <c r="Z340" s="4"/>
      <c r="AA340" s="4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3"/>
      <c r="CF340" s="103"/>
      <c r="CG340" s="103"/>
      <c r="CH340" s="103"/>
      <c r="CI340" s="103"/>
      <c r="CJ340" s="103"/>
      <c r="CK340" s="103"/>
      <c r="CL340" s="103"/>
      <c r="CM340" s="103"/>
      <c r="CN340" s="103"/>
      <c r="CO340" s="103"/>
      <c r="CP340" s="103"/>
      <c r="CQ340" s="103"/>
      <c r="CR340" s="103"/>
      <c r="CS340" s="103"/>
      <c r="CT340" s="103"/>
      <c r="CU340" s="103"/>
      <c r="CV340" s="103"/>
      <c r="CW340" s="103"/>
      <c r="CX340" s="103"/>
      <c r="CY340" s="103"/>
      <c r="CZ340" s="103"/>
      <c r="DA340" s="103"/>
      <c r="DB340" s="103"/>
      <c r="DC340" s="103"/>
      <c r="DD340" s="103"/>
      <c r="DE340" s="103"/>
      <c r="DF340" s="103"/>
      <c r="DG340" s="103"/>
      <c r="DH340" s="103"/>
      <c r="DI340" s="103"/>
      <c r="DJ340" s="103"/>
      <c r="DK340" s="103"/>
      <c r="DL340" s="103"/>
      <c r="DM340" s="103"/>
      <c r="DN340" s="103"/>
      <c r="DO340" s="103"/>
      <c r="DP340" s="103"/>
      <c r="DQ340" s="103"/>
      <c r="DR340" s="103"/>
      <c r="DS340" s="103"/>
      <c r="DT340" s="103"/>
      <c r="DU340" s="103"/>
      <c r="DV340" s="103"/>
      <c r="DW340" s="103"/>
      <c r="DX340" s="103"/>
      <c r="DY340" s="103"/>
      <c r="DZ340" s="103"/>
      <c r="EA340" s="103"/>
      <c r="EB340" s="103"/>
      <c r="EC340" s="103"/>
      <c r="ED340" s="103"/>
      <c r="EE340" s="103"/>
      <c r="EF340" s="103"/>
      <c r="EG340" s="103"/>
      <c r="EH340" s="103"/>
      <c r="EI340" s="103"/>
      <c r="EJ340" s="103"/>
      <c r="EK340" s="103"/>
      <c r="EL340" s="103"/>
      <c r="EM340" s="103"/>
      <c r="EN340" s="103"/>
      <c r="EO340" s="103"/>
      <c r="EP340" s="103"/>
      <c r="EQ340" s="103"/>
      <c r="ER340" s="103"/>
      <c r="ES340" s="103"/>
      <c r="ET340" s="103"/>
      <c r="EU340" s="103"/>
      <c r="EV340" s="103"/>
      <c r="EW340" s="103"/>
      <c r="EX340" s="103"/>
      <c r="EY340" s="103"/>
      <c r="EZ340" s="103"/>
      <c r="FA340" s="103"/>
      <c r="FB340" s="103"/>
      <c r="FC340" s="103"/>
      <c r="FD340" s="103"/>
      <c r="FE340" s="103"/>
      <c r="FF340" s="103"/>
      <c r="FG340" s="103"/>
      <c r="FH340" s="103"/>
      <c r="FI340" s="103"/>
      <c r="FJ340" s="103"/>
      <c r="FK340" s="103"/>
      <c r="FL340" s="103"/>
      <c r="FM340" s="103"/>
      <c r="FN340" s="103"/>
      <c r="FO340" s="103"/>
      <c r="FP340" s="103"/>
      <c r="FQ340" s="103"/>
      <c r="FR340" s="103"/>
      <c r="FS340" s="103"/>
      <c r="FT340" s="103"/>
      <c r="FU340" s="103"/>
      <c r="FV340" s="103"/>
      <c r="FW340" s="103"/>
      <c r="FX340" s="103"/>
      <c r="FY340" s="103"/>
      <c r="FZ340" s="103"/>
      <c r="GA340" s="103"/>
      <c r="GB340" s="103"/>
      <c r="GC340" s="103"/>
      <c r="GD340" s="103"/>
      <c r="GE340" s="103"/>
      <c r="GF340" s="103"/>
      <c r="GG340" s="103"/>
      <c r="GH340" s="103"/>
      <c r="GI340" s="103"/>
      <c r="GJ340" s="103"/>
      <c r="GK340" s="103"/>
      <c r="GL340" s="103"/>
      <c r="GM340" s="103"/>
      <c r="GN340" s="103"/>
      <c r="GO340" s="103"/>
      <c r="GP340" s="103"/>
      <c r="GQ340" s="103"/>
      <c r="GR340" s="103"/>
      <c r="GS340" s="103"/>
      <c r="GT340" s="103"/>
      <c r="GU340" s="103"/>
      <c r="GV340" s="103"/>
      <c r="GW340" s="103"/>
      <c r="GX340" s="103"/>
      <c r="GY340" s="103"/>
      <c r="GZ340" s="103"/>
      <c r="HA340" s="103"/>
      <c r="HB340" s="103"/>
      <c r="HC340" s="103"/>
      <c r="HD340" s="103"/>
      <c r="HE340" s="103"/>
      <c r="HF340" s="103"/>
      <c r="HG340" s="103"/>
      <c r="HH340" s="103"/>
      <c r="HI340" s="103"/>
      <c r="HJ340" s="103"/>
      <c r="HK340" s="103"/>
      <c r="HL340" s="103"/>
      <c r="HM340" s="103"/>
      <c r="HN340" s="103"/>
      <c r="HO340" s="103"/>
      <c r="HP340" s="103"/>
      <c r="HQ340" s="103"/>
      <c r="HR340" s="103"/>
      <c r="HS340" s="103"/>
      <c r="HT340" s="103"/>
      <c r="HU340" s="103"/>
      <c r="HV340" s="103"/>
      <c r="HW340" s="103"/>
      <c r="HX340" s="103"/>
      <c r="HY340" s="103"/>
      <c r="HZ340" s="103"/>
      <c r="IA340" s="103"/>
      <c r="IB340" s="103"/>
      <c r="IC340" s="103"/>
      <c r="ID340" s="103"/>
      <c r="IE340" s="103"/>
      <c r="IF340" s="103"/>
      <c r="IG340" s="103"/>
      <c r="IH340" s="103"/>
      <c r="II340" s="103"/>
      <c r="IJ340" s="103"/>
      <c r="IK340" s="103"/>
      <c r="IL340" s="103"/>
      <c r="IM340" s="103"/>
      <c r="IN340" s="103"/>
      <c r="IO340" s="103"/>
      <c r="IP340" s="103"/>
      <c r="IQ340" s="103"/>
      <c r="IR340" s="103"/>
      <c r="IS340" s="103"/>
      <c r="IT340" s="103"/>
      <c r="IU340" s="103"/>
      <c r="IV340" s="103"/>
      <c r="IW340" s="103"/>
      <c r="IX340" s="103"/>
      <c r="IY340" s="103"/>
      <c r="IZ340" s="103"/>
    </row>
    <row r="341" spans="1:260" s="108" customFormat="1" ht="15" hidden="1" x14ac:dyDescent="0.25">
      <c r="A341" s="8"/>
      <c r="B341" s="8"/>
      <c r="C341" s="4"/>
      <c r="D341" s="9"/>
      <c r="E341" s="9"/>
      <c r="F341" s="9"/>
      <c r="G341" s="9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103"/>
      <c r="U341" s="4"/>
      <c r="V341" s="4"/>
      <c r="W341" s="4"/>
      <c r="X341" s="4"/>
      <c r="Y341" s="4"/>
      <c r="Z341" s="4"/>
      <c r="AA341" s="4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3"/>
      <c r="CF341" s="103"/>
      <c r="CG341" s="103"/>
      <c r="CH341" s="103"/>
      <c r="CI341" s="103"/>
      <c r="CJ341" s="103"/>
      <c r="CK341" s="103"/>
      <c r="CL341" s="103"/>
      <c r="CM341" s="103"/>
      <c r="CN341" s="103"/>
      <c r="CO341" s="103"/>
      <c r="CP341" s="103"/>
      <c r="CQ341" s="103"/>
      <c r="CR341" s="103"/>
      <c r="CS341" s="103"/>
      <c r="CT341" s="103"/>
      <c r="CU341" s="103"/>
      <c r="CV341" s="103"/>
      <c r="CW341" s="103"/>
      <c r="CX341" s="103"/>
      <c r="CY341" s="103"/>
      <c r="CZ341" s="103"/>
      <c r="DA341" s="103"/>
      <c r="DB341" s="103"/>
      <c r="DC341" s="103"/>
      <c r="DD341" s="103"/>
      <c r="DE341" s="103"/>
      <c r="DF341" s="103"/>
      <c r="DG341" s="103"/>
      <c r="DH341" s="103"/>
      <c r="DI341" s="103"/>
      <c r="DJ341" s="103"/>
      <c r="DK341" s="103"/>
      <c r="DL341" s="103"/>
      <c r="DM341" s="103"/>
      <c r="DN341" s="103"/>
      <c r="DO341" s="103"/>
      <c r="DP341" s="103"/>
      <c r="DQ341" s="103"/>
      <c r="DR341" s="103"/>
      <c r="DS341" s="103"/>
      <c r="DT341" s="103"/>
      <c r="DU341" s="103"/>
      <c r="DV341" s="103"/>
      <c r="DW341" s="103"/>
      <c r="DX341" s="103"/>
      <c r="DY341" s="103"/>
      <c r="DZ341" s="103"/>
      <c r="EA341" s="103"/>
      <c r="EB341" s="103"/>
      <c r="EC341" s="103"/>
      <c r="ED341" s="103"/>
      <c r="EE341" s="103"/>
      <c r="EF341" s="103"/>
      <c r="EG341" s="103"/>
      <c r="EH341" s="103"/>
      <c r="EI341" s="103"/>
      <c r="EJ341" s="103"/>
      <c r="EK341" s="103"/>
      <c r="EL341" s="103"/>
      <c r="EM341" s="103"/>
      <c r="EN341" s="103"/>
      <c r="EO341" s="103"/>
      <c r="EP341" s="103"/>
      <c r="EQ341" s="103"/>
      <c r="ER341" s="103"/>
      <c r="ES341" s="103"/>
      <c r="ET341" s="103"/>
      <c r="EU341" s="103"/>
      <c r="EV341" s="103"/>
      <c r="EW341" s="103"/>
      <c r="EX341" s="103"/>
      <c r="EY341" s="103"/>
      <c r="EZ341" s="103"/>
      <c r="FA341" s="103"/>
      <c r="FB341" s="103"/>
      <c r="FC341" s="103"/>
      <c r="FD341" s="103"/>
      <c r="FE341" s="103"/>
      <c r="FF341" s="103"/>
      <c r="FG341" s="103"/>
      <c r="FH341" s="103"/>
      <c r="FI341" s="103"/>
      <c r="FJ341" s="103"/>
      <c r="FK341" s="103"/>
      <c r="FL341" s="103"/>
      <c r="FM341" s="103"/>
      <c r="FN341" s="103"/>
      <c r="FO341" s="103"/>
      <c r="FP341" s="103"/>
      <c r="FQ341" s="103"/>
      <c r="FR341" s="103"/>
      <c r="FS341" s="103"/>
      <c r="FT341" s="103"/>
      <c r="FU341" s="103"/>
      <c r="FV341" s="103"/>
      <c r="FW341" s="103"/>
      <c r="FX341" s="103"/>
      <c r="FY341" s="103"/>
      <c r="FZ341" s="103"/>
      <c r="GA341" s="103"/>
      <c r="GB341" s="103"/>
      <c r="GC341" s="103"/>
      <c r="GD341" s="103"/>
      <c r="GE341" s="103"/>
      <c r="GF341" s="103"/>
      <c r="GG341" s="103"/>
      <c r="GH341" s="103"/>
      <c r="GI341" s="103"/>
      <c r="GJ341" s="103"/>
      <c r="GK341" s="103"/>
      <c r="GL341" s="103"/>
      <c r="GM341" s="103"/>
      <c r="GN341" s="103"/>
      <c r="GO341" s="103"/>
      <c r="GP341" s="103"/>
      <c r="GQ341" s="103"/>
      <c r="GR341" s="103"/>
      <c r="GS341" s="103"/>
      <c r="GT341" s="103"/>
      <c r="GU341" s="103"/>
      <c r="GV341" s="103"/>
      <c r="GW341" s="103"/>
      <c r="GX341" s="103"/>
      <c r="GY341" s="103"/>
      <c r="GZ341" s="103"/>
      <c r="HA341" s="103"/>
      <c r="HB341" s="103"/>
      <c r="HC341" s="103"/>
      <c r="HD341" s="103"/>
      <c r="HE341" s="103"/>
      <c r="HF341" s="103"/>
      <c r="HG341" s="103"/>
      <c r="HH341" s="103"/>
      <c r="HI341" s="103"/>
      <c r="HJ341" s="103"/>
      <c r="HK341" s="103"/>
      <c r="HL341" s="103"/>
      <c r="HM341" s="103"/>
      <c r="HN341" s="103"/>
      <c r="HO341" s="103"/>
      <c r="HP341" s="103"/>
      <c r="HQ341" s="103"/>
      <c r="HR341" s="103"/>
      <c r="HS341" s="103"/>
      <c r="HT341" s="103"/>
      <c r="HU341" s="103"/>
      <c r="HV341" s="103"/>
      <c r="HW341" s="103"/>
      <c r="HX341" s="103"/>
      <c r="HY341" s="103"/>
      <c r="HZ341" s="103"/>
      <c r="IA341" s="103"/>
      <c r="IB341" s="103"/>
      <c r="IC341" s="103"/>
      <c r="ID341" s="103"/>
      <c r="IE341" s="103"/>
      <c r="IF341" s="103"/>
      <c r="IG341" s="103"/>
      <c r="IH341" s="103"/>
      <c r="II341" s="103"/>
      <c r="IJ341" s="103"/>
      <c r="IK341" s="103"/>
      <c r="IL341" s="103"/>
      <c r="IM341" s="103"/>
      <c r="IN341" s="103"/>
      <c r="IO341" s="103"/>
      <c r="IP341" s="103"/>
      <c r="IQ341" s="103"/>
      <c r="IR341" s="103"/>
      <c r="IS341" s="103"/>
      <c r="IT341" s="103"/>
      <c r="IU341" s="103"/>
      <c r="IV341" s="103"/>
      <c r="IW341" s="103"/>
      <c r="IX341" s="103"/>
      <c r="IY341" s="103"/>
      <c r="IZ341" s="103"/>
    </row>
    <row r="342" spans="1:260" s="108" customFormat="1" ht="15" hidden="1" x14ac:dyDescent="0.25">
      <c r="A342" s="8"/>
      <c r="B342" s="8"/>
      <c r="C342" s="4"/>
      <c r="D342" s="9"/>
      <c r="E342" s="9"/>
      <c r="F342" s="9"/>
      <c r="G342" s="9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103"/>
      <c r="U342" s="4"/>
      <c r="V342" s="4"/>
      <c r="W342" s="4"/>
      <c r="X342" s="4"/>
      <c r="Y342" s="4"/>
      <c r="Z342" s="4"/>
      <c r="AA342" s="4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3"/>
      <c r="BQ342" s="103"/>
      <c r="BR342" s="103"/>
      <c r="BS342" s="103"/>
      <c r="BT342" s="103"/>
      <c r="BU342" s="103"/>
      <c r="BV342" s="103"/>
      <c r="BW342" s="103"/>
      <c r="BX342" s="103"/>
      <c r="BY342" s="103"/>
      <c r="BZ342" s="103"/>
      <c r="CA342" s="103"/>
      <c r="CB342" s="103"/>
      <c r="CC342" s="103"/>
      <c r="CD342" s="103"/>
      <c r="CE342" s="103"/>
      <c r="CF342" s="103"/>
      <c r="CG342" s="103"/>
      <c r="CH342" s="103"/>
      <c r="CI342" s="103"/>
      <c r="CJ342" s="103"/>
      <c r="CK342" s="103"/>
      <c r="CL342" s="103"/>
      <c r="CM342" s="103"/>
      <c r="CN342" s="103"/>
      <c r="CO342" s="103"/>
      <c r="CP342" s="103"/>
      <c r="CQ342" s="103"/>
      <c r="CR342" s="103"/>
      <c r="CS342" s="103"/>
      <c r="CT342" s="103"/>
      <c r="CU342" s="103"/>
      <c r="CV342" s="103"/>
      <c r="CW342" s="103"/>
      <c r="CX342" s="103"/>
      <c r="CY342" s="103"/>
      <c r="CZ342" s="103"/>
      <c r="DA342" s="103"/>
      <c r="DB342" s="103"/>
      <c r="DC342" s="103"/>
      <c r="DD342" s="103"/>
      <c r="DE342" s="103"/>
      <c r="DF342" s="103"/>
      <c r="DG342" s="103"/>
      <c r="DH342" s="103"/>
      <c r="DI342" s="103"/>
      <c r="DJ342" s="103"/>
      <c r="DK342" s="103"/>
      <c r="DL342" s="103"/>
      <c r="DM342" s="103"/>
      <c r="DN342" s="103"/>
      <c r="DO342" s="103"/>
      <c r="DP342" s="103"/>
      <c r="DQ342" s="103"/>
      <c r="DR342" s="103"/>
      <c r="DS342" s="103"/>
      <c r="DT342" s="103"/>
      <c r="DU342" s="103"/>
      <c r="DV342" s="103"/>
      <c r="DW342" s="103"/>
      <c r="DX342" s="103"/>
      <c r="DY342" s="103"/>
      <c r="DZ342" s="103"/>
      <c r="EA342" s="103"/>
      <c r="EB342" s="103"/>
      <c r="EC342" s="103"/>
      <c r="ED342" s="103"/>
      <c r="EE342" s="103"/>
      <c r="EF342" s="103"/>
      <c r="EG342" s="103"/>
      <c r="EH342" s="103"/>
      <c r="EI342" s="103"/>
      <c r="EJ342" s="103"/>
      <c r="EK342" s="103"/>
      <c r="EL342" s="103"/>
      <c r="EM342" s="103"/>
      <c r="EN342" s="103"/>
      <c r="EO342" s="103"/>
      <c r="EP342" s="103"/>
      <c r="EQ342" s="103"/>
      <c r="ER342" s="103"/>
      <c r="ES342" s="103"/>
      <c r="ET342" s="103"/>
      <c r="EU342" s="103"/>
      <c r="EV342" s="103"/>
      <c r="EW342" s="103"/>
      <c r="EX342" s="103"/>
      <c r="EY342" s="103"/>
      <c r="EZ342" s="103"/>
      <c r="FA342" s="103"/>
      <c r="FB342" s="103"/>
      <c r="FC342" s="103"/>
      <c r="FD342" s="103"/>
      <c r="FE342" s="103"/>
      <c r="FF342" s="103"/>
      <c r="FG342" s="103"/>
      <c r="FH342" s="103"/>
      <c r="FI342" s="103"/>
      <c r="FJ342" s="103"/>
      <c r="FK342" s="103"/>
      <c r="FL342" s="103"/>
      <c r="FM342" s="103"/>
      <c r="FN342" s="103"/>
      <c r="FO342" s="103"/>
      <c r="FP342" s="103"/>
      <c r="FQ342" s="103"/>
      <c r="FR342" s="103"/>
      <c r="FS342" s="103"/>
      <c r="FT342" s="103"/>
      <c r="FU342" s="103"/>
      <c r="FV342" s="103"/>
      <c r="FW342" s="103"/>
      <c r="FX342" s="103"/>
      <c r="FY342" s="103"/>
      <c r="FZ342" s="103"/>
      <c r="GA342" s="103"/>
      <c r="GB342" s="103"/>
      <c r="GC342" s="103"/>
      <c r="GD342" s="103"/>
      <c r="GE342" s="103"/>
      <c r="GF342" s="103"/>
      <c r="GG342" s="103"/>
      <c r="GH342" s="103"/>
      <c r="GI342" s="103"/>
      <c r="GJ342" s="103"/>
      <c r="GK342" s="103"/>
      <c r="GL342" s="103"/>
      <c r="GM342" s="103"/>
      <c r="GN342" s="103"/>
      <c r="GO342" s="103"/>
      <c r="GP342" s="103"/>
      <c r="GQ342" s="103"/>
      <c r="GR342" s="103"/>
      <c r="GS342" s="103"/>
      <c r="GT342" s="103"/>
      <c r="GU342" s="103"/>
      <c r="GV342" s="103"/>
      <c r="GW342" s="103"/>
      <c r="GX342" s="103"/>
      <c r="GY342" s="103"/>
      <c r="GZ342" s="103"/>
      <c r="HA342" s="103"/>
      <c r="HB342" s="103"/>
      <c r="HC342" s="103"/>
      <c r="HD342" s="103"/>
      <c r="HE342" s="103"/>
      <c r="HF342" s="103"/>
      <c r="HG342" s="103"/>
      <c r="HH342" s="103"/>
      <c r="HI342" s="103"/>
      <c r="HJ342" s="103"/>
      <c r="HK342" s="103"/>
      <c r="HL342" s="103"/>
      <c r="HM342" s="103"/>
      <c r="HN342" s="103"/>
      <c r="HO342" s="103"/>
      <c r="HP342" s="103"/>
      <c r="HQ342" s="103"/>
      <c r="HR342" s="103"/>
      <c r="HS342" s="103"/>
      <c r="HT342" s="103"/>
      <c r="HU342" s="103"/>
      <c r="HV342" s="103"/>
      <c r="HW342" s="103"/>
      <c r="HX342" s="103"/>
      <c r="HY342" s="103"/>
      <c r="HZ342" s="103"/>
      <c r="IA342" s="103"/>
      <c r="IB342" s="103"/>
      <c r="IC342" s="103"/>
      <c r="ID342" s="103"/>
      <c r="IE342" s="103"/>
      <c r="IF342" s="103"/>
      <c r="IG342" s="103"/>
      <c r="IH342" s="103"/>
      <c r="II342" s="103"/>
      <c r="IJ342" s="103"/>
      <c r="IK342" s="103"/>
      <c r="IL342" s="103"/>
      <c r="IM342" s="103"/>
      <c r="IN342" s="103"/>
      <c r="IO342" s="103"/>
      <c r="IP342" s="103"/>
      <c r="IQ342" s="103"/>
      <c r="IR342" s="103"/>
      <c r="IS342" s="103"/>
      <c r="IT342" s="103"/>
      <c r="IU342" s="103"/>
      <c r="IV342" s="103"/>
      <c r="IW342" s="103"/>
      <c r="IX342" s="103"/>
      <c r="IY342" s="103"/>
      <c r="IZ342" s="103"/>
    </row>
    <row r="343" spans="1:260" s="108" customFormat="1" ht="15" hidden="1" x14ac:dyDescent="0.25">
      <c r="A343" s="8"/>
      <c r="B343" s="8"/>
      <c r="C343" s="4"/>
      <c r="D343" s="9"/>
      <c r="E343" s="9"/>
      <c r="F343" s="9"/>
      <c r="G343" s="9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103"/>
      <c r="U343" s="4"/>
      <c r="V343" s="4"/>
      <c r="W343" s="4"/>
      <c r="X343" s="4"/>
      <c r="Y343" s="4"/>
      <c r="Z343" s="4"/>
      <c r="AA343" s="4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  <c r="BK343" s="103"/>
      <c r="BL343" s="103"/>
      <c r="BM343" s="103"/>
      <c r="BN343" s="103"/>
      <c r="BO343" s="103"/>
      <c r="BP343" s="103"/>
      <c r="BQ343" s="103"/>
      <c r="BR343" s="103"/>
      <c r="BS343" s="103"/>
      <c r="BT343" s="103"/>
      <c r="BU343" s="103"/>
      <c r="BV343" s="103"/>
      <c r="BW343" s="103"/>
      <c r="BX343" s="103"/>
      <c r="BY343" s="103"/>
      <c r="BZ343" s="103"/>
      <c r="CA343" s="103"/>
      <c r="CB343" s="103"/>
      <c r="CC343" s="103"/>
      <c r="CD343" s="103"/>
      <c r="CE343" s="103"/>
      <c r="CF343" s="103"/>
      <c r="CG343" s="103"/>
      <c r="CH343" s="103"/>
      <c r="CI343" s="103"/>
      <c r="CJ343" s="103"/>
      <c r="CK343" s="103"/>
      <c r="CL343" s="103"/>
      <c r="CM343" s="103"/>
      <c r="CN343" s="103"/>
      <c r="CO343" s="103"/>
      <c r="CP343" s="103"/>
      <c r="CQ343" s="103"/>
      <c r="CR343" s="103"/>
      <c r="CS343" s="103"/>
      <c r="CT343" s="103"/>
      <c r="CU343" s="103"/>
      <c r="CV343" s="103"/>
      <c r="CW343" s="103"/>
      <c r="CX343" s="103"/>
      <c r="CY343" s="103"/>
      <c r="CZ343" s="103"/>
      <c r="DA343" s="103"/>
      <c r="DB343" s="103"/>
      <c r="DC343" s="103"/>
      <c r="DD343" s="103"/>
      <c r="DE343" s="103"/>
      <c r="DF343" s="103"/>
      <c r="DG343" s="103"/>
      <c r="DH343" s="103"/>
      <c r="DI343" s="103"/>
      <c r="DJ343" s="103"/>
      <c r="DK343" s="103"/>
      <c r="DL343" s="103"/>
      <c r="DM343" s="103"/>
      <c r="DN343" s="103"/>
      <c r="DO343" s="103"/>
      <c r="DP343" s="103"/>
      <c r="DQ343" s="103"/>
      <c r="DR343" s="103"/>
      <c r="DS343" s="103"/>
      <c r="DT343" s="103"/>
      <c r="DU343" s="103"/>
      <c r="DV343" s="103"/>
      <c r="DW343" s="103"/>
      <c r="DX343" s="103"/>
      <c r="DY343" s="103"/>
      <c r="DZ343" s="103"/>
      <c r="EA343" s="103"/>
      <c r="EB343" s="103"/>
      <c r="EC343" s="103"/>
      <c r="ED343" s="103"/>
      <c r="EE343" s="103"/>
      <c r="EF343" s="103"/>
      <c r="EG343" s="103"/>
      <c r="EH343" s="103"/>
      <c r="EI343" s="103"/>
      <c r="EJ343" s="103"/>
      <c r="EK343" s="103"/>
      <c r="EL343" s="103"/>
      <c r="EM343" s="103"/>
      <c r="EN343" s="103"/>
      <c r="EO343" s="103"/>
      <c r="EP343" s="103"/>
      <c r="EQ343" s="103"/>
      <c r="ER343" s="103"/>
      <c r="ES343" s="103"/>
      <c r="ET343" s="103"/>
      <c r="EU343" s="103"/>
      <c r="EV343" s="103"/>
      <c r="EW343" s="103"/>
      <c r="EX343" s="103"/>
      <c r="EY343" s="103"/>
      <c r="EZ343" s="103"/>
      <c r="FA343" s="103"/>
      <c r="FB343" s="103"/>
      <c r="FC343" s="103"/>
      <c r="FD343" s="103"/>
      <c r="FE343" s="103"/>
      <c r="FF343" s="103"/>
      <c r="FG343" s="103"/>
      <c r="FH343" s="103"/>
      <c r="FI343" s="103"/>
      <c r="FJ343" s="103"/>
      <c r="FK343" s="103"/>
      <c r="FL343" s="103"/>
      <c r="FM343" s="103"/>
      <c r="FN343" s="103"/>
      <c r="FO343" s="103"/>
      <c r="FP343" s="103"/>
      <c r="FQ343" s="103"/>
      <c r="FR343" s="103"/>
      <c r="FS343" s="103"/>
      <c r="FT343" s="103"/>
      <c r="FU343" s="103"/>
      <c r="FV343" s="103"/>
      <c r="FW343" s="103"/>
      <c r="FX343" s="103"/>
      <c r="FY343" s="103"/>
      <c r="FZ343" s="103"/>
      <c r="GA343" s="103"/>
      <c r="GB343" s="103"/>
      <c r="GC343" s="103"/>
      <c r="GD343" s="103"/>
      <c r="GE343" s="103"/>
      <c r="GF343" s="103"/>
      <c r="GG343" s="103"/>
      <c r="GH343" s="103"/>
      <c r="GI343" s="103"/>
      <c r="GJ343" s="103"/>
      <c r="GK343" s="103"/>
      <c r="GL343" s="103"/>
      <c r="GM343" s="103"/>
      <c r="GN343" s="103"/>
      <c r="GO343" s="103"/>
      <c r="GP343" s="103"/>
      <c r="GQ343" s="103"/>
      <c r="GR343" s="103"/>
      <c r="GS343" s="103"/>
      <c r="GT343" s="103"/>
      <c r="GU343" s="103"/>
      <c r="GV343" s="103"/>
      <c r="GW343" s="103"/>
      <c r="GX343" s="103"/>
      <c r="GY343" s="103"/>
      <c r="GZ343" s="103"/>
      <c r="HA343" s="103"/>
      <c r="HB343" s="103"/>
      <c r="HC343" s="103"/>
      <c r="HD343" s="103"/>
      <c r="HE343" s="103"/>
      <c r="HF343" s="103"/>
      <c r="HG343" s="103"/>
      <c r="HH343" s="103"/>
      <c r="HI343" s="103"/>
      <c r="HJ343" s="103"/>
      <c r="HK343" s="103"/>
      <c r="HL343" s="103"/>
      <c r="HM343" s="103"/>
      <c r="HN343" s="103"/>
      <c r="HO343" s="103"/>
      <c r="HP343" s="103"/>
      <c r="HQ343" s="103"/>
      <c r="HR343" s="103"/>
      <c r="HS343" s="103"/>
      <c r="HT343" s="103"/>
      <c r="HU343" s="103"/>
      <c r="HV343" s="103"/>
      <c r="HW343" s="103"/>
      <c r="HX343" s="103"/>
      <c r="HY343" s="103"/>
      <c r="HZ343" s="103"/>
      <c r="IA343" s="103"/>
      <c r="IB343" s="103"/>
      <c r="IC343" s="103"/>
      <c r="ID343" s="103"/>
      <c r="IE343" s="103"/>
      <c r="IF343" s="103"/>
      <c r="IG343" s="103"/>
      <c r="IH343" s="103"/>
      <c r="II343" s="103"/>
      <c r="IJ343" s="103"/>
      <c r="IK343" s="103"/>
      <c r="IL343" s="103"/>
      <c r="IM343" s="103"/>
      <c r="IN343" s="103"/>
      <c r="IO343" s="103"/>
      <c r="IP343" s="103"/>
      <c r="IQ343" s="103"/>
      <c r="IR343" s="103"/>
      <c r="IS343" s="103"/>
      <c r="IT343" s="103"/>
      <c r="IU343" s="103"/>
      <c r="IV343" s="103"/>
      <c r="IW343" s="103"/>
      <c r="IX343" s="103"/>
      <c r="IY343" s="103"/>
      <c r="IZ343" s="103"/>
    </row>
    <row r="344" spans="1:260" s="108" customFormat="1" ht="15" hidden="1" x14ac:dyDescent="0.25">
      <c r="A344" s="8"/>
      <c r="B344" s="8"/>
      <c r="C344" s="4"/>
      <c r="D344" s="9"/>
      <c r="E344" s="9"/>
      <c r="F344" s="9"/>
      <c r="G344" s="9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103"/>
      <c r="U344" s="4"/>
      <c r="V344" s="4"/>
      <c r="W344" s="4"/>
      <c r="X344" s="4"/>
      <c r="Y344" s="4"/>
      <c r="Z344" s="4"/>
      <c r="AA344" s="4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  <c r="BK344" s="103"/>
      <c r="BL344" s="103"/>
      <c r="BM344" s="103"/>
      <c r="BN344" s="103"/>
      <c r="BO344" s="103"/>
      <c r="BP344" s="103"/>
      <c r="BQ344" s="103"/>
      <c r="BR344" s="103"/>
      <c r="BS344" s="103"/>
      <c r="BT344" s="103"/>
      <c r="BU344" s="103"/>
      <c r="BV344" s="103"/>
      <c r="BW344" s="103"/>
      <c r="BX344" s="103"/>
      <c r="BY344" s="103"/>
      <c r="BZ344" s="103"/>
      <c r="CA344" s="103"/>
      <c r="CB344" s="103"/>
      <c r="CC344" s="103"/>
      <c r="CD344" s="103"/>
      <c r="CE344" s="103"/>
      <c r="CF344" s="103"/>
      <c r="CG344" s="103"/>
      <c r="CH344" s="103"/>
      <c r="CI344" s="103"/>
      <c r="CJ344" s="103"/>
      <c r="CK344" s="103"/>
      <c r="CL344" s="103"/>
      <c r="CM344" s="103"/>
      <c r="CN344" s="103"/>
      <c r="CO344" s="103"/>
      <c r="CP344" s="103"/>
      <c r="CQ344" s="103"/>
      <c r="CR344" s="103"/>
      <c r="CS344" s="103"/>
      <c r="CT344" s="103"/>
      <c r="CU344" s="103"/>
      <c r="CV344" s="103"/>
      <c r="CW344" s="103"/>
      <c r="CX344" s="103"/>
      <c r="CY344" s="103"/>
      <c r="CZ344" s="103"/>
      <c r="DA344" s="103"/>
      <c r="DB344" s="103"/>
      <c r="DC344" s="103"/>
      <c r="DD344" s="103"/>
      <c r="DE344" s="103"/>
      <c r="DF344" s="103"/>
      <c r="DG344" s="103"/>
      <c r="DH344" s="103"/>
      <c r="DI344" s="103"/>
      <c r="DJ344" s="103"/>
      <c r="DK344" s="103"/>
      <c r="DL344" s="103"/>
      <c r="DM344" s="103"/>
      <c r="DN344" s="103"/>
      <c r="DO344" s="103"/>
      <c r="DP344" s="103"/>
      <c r="DQ344" s="103"/>
      <c r="DR344" s="103"/>
      <c r="DS344" s="103"/>
      <c r="DT344" s="103"/>
      <c r="DU344" s="103"/>
      <c r="DV344" s="103"/>
      <c r="DW344" s="103"/>
      <c r="DX344" s="103"/>
      <c r="DY344" s="103"/>
      <c r="DZ344" s="103"/>
      <c r="EA344" s="103"/>
      <c r="EB344" s="103"/>
      <c r="EC344" s="103"/>
      <c r="ED344" s="103"/>
      <c r="EE344" s="103"/>
      <c r="EF344" s="103"/>
      <c r="EG344" s="103"/>
      <c r="EH344" s="103"/>
      <c r="EI344" s="103"/>
      <c r="EJ344" s="103"/>
      <c r="EK344" s="103"/>
      <c r="EL344" s="103"/>
      <c r="EM344" s="103"/>
      <c r="EN344" s="103"/>
      <c r="EO344" s="103"/>
      <c r="EP344" s="103"/>
      <c r="EQ344" s="103"/>
      <c r="ER344" s="103"/>
      <c r="ES344" s="103"/>
      <c r="ET344" s="103"/>
      <c r="EU344" s="103"/>
      <c r="EV344" s="103"/>
      <c r="EW344" s="103"/>
      <c r="EX344" s="103"/>
      <c r="EY344" s="103"/>
      <c r="EZ344" s="103"/>
      <c r="FA344" s="103"/>
      <c r="FB344" s="103"/>
      <c r="FC344" s="103"/>
      <c r="FD344" s="103"/>
      <c r="FE344" s="103"/>
      <c r="FF344" s="103"/>
      <c r="FG344" s="103"/>
      <c r="FH344" s="103"/>
      <c r="FI344" s="103"/>
      <c r="FJ344" s="103"/>
      <c r="FK344" s="103"/>
      <c r="FL344" s="103"/>
      <c r="FM344" s="103"/>
      <c r="FN344" s="103"/>
      <c r="FO344" s="103"/>
      <c r="FP344" s="103"/>
      <c r="FQ344" s="103"/>
      <c r="FR344" s="103"/>
      <c r="FS344" s="103"/>
      <c r="FT344" s="103"/>
      <c r="FU344" s="103"/>
      <c r="FV344" s="103"/>
      <c r="FW344" s="103"/>
      <c r="FX344" s="103"/>
      <c r="FY344" s="103"/>
      <c r="FZ344" s="103"/>
      <c r="GA344" s="103"/>
      <c r="GB344" s="103"/>
      <c r="GC344" s="103"/>
      <c r="GD344" s="103"/>
      <c r="GE344" s="103"/>
      <c r="GF344" s="103"/>
      <c r="GG344" s="103"/>
      <c r="GH344" s="103"/>
      <c r="GI344" s="103"/>
      <c r="GJ344" s="103"/>
      <c r="GK344" s="103"/>
      <c r="GL344" s="103"/>
      <c r="GM344" s="103"/>
      <c r="GN344" s="103"/>
      <c r="GO344" s="103"/>
      <c r="GP344" s="103"/>
      <c r="GQ344" s="103"/>
      <c r="GR344" s="103"/>
      <c r="GS344" s="103"/>
      <c r="GT344" s="103"/>
      <c r="GU344" s="103"/>
      <c r="GV344" s="103"/>
      <c r="GW344" s="103"/>
      <c r="GX344" s="103"/>
      <c r="GY344" s="103"/>
      <c r="GZ344" s="103"/>
      <c r="HA344" s="103"/>
      <c r="HB344" s="103"/>
      <c r="HC344" s="103"/>
      <c r="HD344" s="103"/>
      <c r="HE344" s="103"/>
      <c r="HF344" s="103"/>
      <c r="HG344" s="103"/>
      <c r="HH344" s="103"/>
      <c r="HI344" s="103"/>
      <c r="HJ344" s="103"/>
      <c r="HK344" s="103"/>
      <c r="HL344" s="103"/>
      <c r="HM344" s="103"/>
      <c r="HN344" s="103"/>
      <c r="HO344" s="103"/>
      <c r="HP344" s="103"/>
      <c r="HQ344" s="103"/>
      <c r="HR344" s="103"/>
      <c r="HS344" s="103"/>
      <c r="HT344" s="103"/>
      <c r="HU344" s="103"/>
      <c r="HV344" s="103"/>
      <c r="HW344" s="103"/>
      <c r="HX344" s="103"/>
      <c r="HY344" s="103"/>
      <c r="HZ344" s="103"/>
      <c r="IA344" s="103"/>
      <c r="IB344" s="103"/>
      <c r="IC344" s="103"/>
      <c r="ID344" s="103"/>
      <c r="IE344" s="103"/>
      <c r="IF344" s="103"/>
      <c r="IG344" s="103"/>
      <c r="IH344" s="103"/>
      <c r="II344" s="103"/>
      <c r="IJ344" s="103"/>
      <c r="IK344" s="103"/>
      <c r="IL344" s="103"/>
      <c r="IM344" s="103"/>
      <c r="IN344" s="103"/>
      <c r="IO344" s="103"/>
      <c r="IP344" s="103"/>
      <c r="IQ344" s="103"/>
      <c r="IR344" s="103"/>
      <c r="IS344" s="103"/>
      <c r="IT344" s="103"/>
      <c r="IU344" s="103"/>
      <c r="IV344" s="103"/>
      <c r="IW344" s="103"/>
      <c r="IX344" s="103"/>
      <c r="IY344" s="103"/>
      <c r="IZ344" s="103"/>
    </row>
    <row r="345" spans="1:260" s="108" customFormat="1" ht="15" hidden="1" x14ac:dyDescent="0.25">
      <c r="A345" s="8"/>
      <c r="B345" s="8"/>
      <c r="C345" s="4"/>
      <c r="D345" s="9"/>
      <c r="E345" s="9"/>
      <c r="F345" s="9"/>
      <c r="G345" s="9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103"/>
      <c r="U345" s="4"/>
      <c r="V345" s="4"/>
      <c r="W345" s="4"/>
      <c r="X345" s="4"/>
      <c r="Y345" s="4"/>
      <c r="Z345" s="4"/>
      <c r="AA345" s="4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  <c r="BK345" s="103"/>
      <c r="BL345" s="103"/>
      <c r="BM345" s="103"/>
      <c r="BN345" s="103"/>
      <c r="BO345" s="103"/>
      <c r="BP345" s="103"/>
      <c r="BQ345" s="103"/>
      <c r="BR345" s="103"/>
      <c r="BS345" s="103"/>
      <c r="BT345" s="103"/>
      <c r="BU345" s="103"/>
      <c r="BV345" s="103"/>
      <c r="BW345" s="103"/>
      <c r="BX345" s="103"/>
      <c r="BY345" s="103"/>
      <c r="BZ345" s="103"/>
      <c r="CA345" s="103"/>
      <c r="CB345" s="103"/>
      <c r="CC345" s="103"/>
      <c r="CD345" s="103"/>
      <c r="CE345" s="103"/>
      <c r="CF345" s="103"/>
      <c r="CG345" s="103"/>
      <c r="CH345" s="103"/>
      <c r="CI345" s="103"/>
      <c r="CJ345" s="103"/>
      <c r="CK345" s="103"/>
      <c r="CL345" s="103"/>
      <c r="CM345" s="103"/>
      <c r="CN345" s="103"/>
      <c r="CO345" s="103"/>
      <c r="CP345" s="103"/>
      <c r="CQ345" s="103"/>
      <c r="CR345" s="103"/>
      <c r="CS345" s="103"/>
      <c r="CT345" s="103"/>
      <c r="CU345" s="103"/>
      <c r="CV345" s="103"/>
      <c r="CW345" s="103"/>
      <c r="CX345" s="103"/>
      <c r="CY345" s="103"/>
      <c r="CZ345" s="103"/>
      <c r="DA345" s="103"/>
      <c r="DB345" s="103"/>
      <c r="DC345" s="103"/>
      <c r="DD345" s="103"/>
      <c r="DE345" s="103"/>
      <c r="DF345" s="103"/>
      <c r="DG345" s="103"/>
      <c r="DH345" s="103"/>
      <c r="DI345" s="103"/>
      <c r="DJ345" s="103"/>
      <c r="DK345" s="103"/>
      <c r="DL345" s="103"/>
      <c r="DM345" s="103"/>
      <c r="DN345" s="103"/>
      <c r="DO345" s="103"/>
      <c r="DP345" s="103"/>
      <c r="DQ345" s="103"/>
      <c r="DR345" s="103"/>
      <c r="DS345" s="103"/>
      <c r="DT345" s="103"/>
      <c r="DU345" s="103"/>
      <c r="DV345" s="103"/>
      <c r="DW345" s="103"/>
      <c r="DX345" s="103"/>
      <c r="DY345" s="103"/>
      <c r="DZ345" s="103"/>
      <c r="EA345" s="103"/>
      <c r="EB345" s="103"/>
      <c r="EC345" s="103"/>
      <c r="ED345" s="103"/>
      <c r="EE345" s="103"/>
      <c r="EF345" s="103"/>
      <c r="EG345" s="103"/>
      <c r="EH345" s="103"/>
      <c r="EI345" s="103"/>
      <c r="EJ345" s="103"/>
      <c r="EK345" s="103"/>
      <c r="EL345" s="103"/>
      <c r="EM345" s="103"/>
      <c r="EN345" s="103"/>
      <c r="EO345" s="103"/>
      <c r="EP345" s="103"/>
      <c r="EQ345" s="103"/>
      <c r="ER345" s="103"/>
      <c r="ES345" s="103"/>
      <c r="ET345" s="103"/>
      <c r="EU345" s="103"/>
      <c r="EV345" s="103"/>
      <c r="EW345" s="103"/>
      <c r="EX345" s="103"/>
      <c r="EY345" s="103"/>
      <c r="EZ345" s="103"/>
      <c r="FA345" s="103"/>
      <c r="FB345" s="103"/>
      <c r="FC345" s="103"/>
      <c r="FD345" s="103"/>
      <c r="FE345" s="103"/>
      <c r="FF345" s="103"/>
      <c r="FG345" s="103"/>
      <c r="FH345" s="103"/>
      <c r="FI345" s="103"/>
      <c r="FJ345" s="103"/>
      <c r="FK345" s="103"/>
      <c r="FL345" s="103"/>
      <c r="FM345" s="103"/>
      <c r="FN345" s="103"/>
      <c r="FO345" s="103"/>
      <c r="FP345" s="103"/>
      <c r="FQ345" s="103"/>
      <c r="FR345" s="103"/>
      <c r="FS345" s="103"/>
      <c r="FT345" s="103"/>
      <c r="FU345" s="103"/>
      <c r="FV345" s="103"/>
      <c r="FW345" s="103"/>
      <c r="FX345" s="103"/>
      <c r="FY345" s="103"/>
      <c r="FZ345" s="103"/>
      <c r="GA345" s="103"/>
      <c r="GB345" s="103"/>
      <c r="GC345" s="103"/>
      <c r="GD345" s="103"/>
      <c r="GE345" s="103"/>
      <c r="GF345" s="103"/>
      <c r="GG345" s="103"/>
      <c r="GH345" s="103"/>
      <c r="GI345" s="103"/>
      <c r="GJ345" s="103"/>
      <c r="GK345" s="103"/>
      <c r="GL345" s="103"/>
      <c r="GM345" s="103"/>
      <c r="GN345" s="103"/>
      <c r="GO345" s="103"/>
      <c r="GP345" s="103"/>
      <c r="GQ345" s="103"/>
      <c r="GR345" s="103"/>
      <c r="GS345" s="103"/>
      <c r="GT345" s="103"/>
      <c r="GU345" s="103"/>
      <c r="GV345" s="103"/>
      <c r="GW345" s="103"/>
      <c r="GX345" s="103"/>
      <c r="GY345" s="103"/>
      <c r="GZ345" s="103"/>
      <c r="HA345" s="103"/>
      <c r="HB345" s="103"/>
      <c r="HC345" s="103"/>
      <c r="HD345" s="103"/>
      <c r="HE345" s="103"/>
      <c r="HF345" s="103"/>
      <c r="HG345" s="103"/>
      <c r="HH345" s="103"/>
      <c r="HI345" s="103"/>
      <c r="HJ345" s="103"/>
      <c r="HK345" s="103"/>
      <c r="HL345" s="103"/>
      <c r="HM345" s="103"/>
      <c r="HN345" s="103"/>
      <c r="HO345" s="103"/>
      <c r="HP345" s="103"/>
      <c r="HQ345" s="103"/>
      <c r="HR345" s="103"/>
      <c r="HS345" s="103"/>
      <c r="HT345" s="103"/>
      <c r="HU345" s="103"/>
      <c r="HV345" s="103"/>
      <c r="HW345" s="103"/>
      <c r="HX345" s="103"/>
      <c r="HY345" s="103"/>
      <c r="HZ345" s="103"/>
      <c r="IA345" s="103"/>
      <c r="IB345" s="103"/>
      <c r="IC345" s="103"/>
      <c r="ID345" s="103"/>
      <c r="IE345" s="103"/>
      <c r="IF345" s="103"/>
      <c r="IG345" s="103"/>
      <c r="IH345" s="103"/>
      <c r="II345" s="103"/>
      <c r="IJ345" s="103"/>
      <c r="IK345" s="103"/>
      <c r="IL345" s="103"/>
      <c r="IM345" s="103"/>
      <c r="IN345" s="103"/>
      <c r="IO345" s="103"/>
      <c r="IP345" s="103"/>
      <c r="IQ345" s="103"/>
      <c r="IR345" s="103"/>
      <c r="IS345" s="103"/>
      <c r="IT345" s="103"/>
      <c r="IU345" s="103"/>
      <c r="IV345" s="103"/>
      <c r="IW345" s="103"/>
      <c r="IX345" s="103"/>
      <c r="IY345" s="103"/>
      <c r="IZ345" s="103"/>
    </row>
    <row r="346" spans="1:260" s="108" customFormat="1" ht="15" hidden="1" x14ac:dyDescent="0.25">
      <c r="A346" s="8"/>
      <c r="B346" s="8"/>
      <c r="C346" s="4"/>
      <c r="D346" s="9"/>
      <c r="E346" s="9"/>
      <c r="F346" s="9"/>
      <c r="G346" s="9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103"/>
      <c r="U346" s="4"/>
      <c r="V346" s="4"/>
      <c r="W346" s="4"/>
      <c r="X346" s="4"/>
      <c r="Y346" s="4"/>
      <c r="Z346" s="4"/>
      <c r="AA346" s="4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  <c r="BD346" s="103"/>
      <c r="BE346" s="103"/>
      <c r="BF346" s="103"/>
      <c r="BG346" s="103"/>
      <c r="BH346" s="103"/>
      <c r="BI346" s="103"/>
      <c r="BJ346" s="103"/>
      <c r="BK346" s="103"/>
      <c r="BL346" s="103"/>
      <c r="BM346" s="103"/>
      <c r="BN346" s="103"/>
      <c r="BO346" s="103"/>
      <c r="BP346" s="103"/>
      <c r="BQ346" s="103"/>
      <c r="BR346" s="103"/>
      <c r="BS346" s="103"/>
      <c r="BT346" s="103"/>
      <c r="BU346" s="103"/>
      <c r="BV346" s="103"/>
      <c r="BW346" s="103"/>
      <c r="BX346" s="103"/>
      <c r="BY346" s="103"/>
      <c r="BZ346" s="103"/>
      <c r="CA346" s="103"/>
      <c r="CB346" s="103"/>
      <c r="CC346" s="103"/>
      <c r="CD346" s="103"/>
      <c r="CE346" s="103"/>
      <c r="CF346" s="103"/>
      <c r="CG346" s="103"/>
      <c r="CH346" s="103"/>
      <c r="CI346" s="103"/>
      <c r="CJ346" s="103"/>
      <c r="CK346" s="103"/>
      <c r="CL346" s="103"/>
      <c r="CM346" s="103"/>
      <c r="CN346" s="103"/>
      <c r="CO346" s="103"/>
      <c r="CP346" s="103"/>
      <c r="CQ346" s="103"/>
      <c r="CR346" s="103"/>
      <c r="CS346" s="103"/>
      <c r="CT346" s="103"/>
      <c r="CU346" s="103"/>
      <c r="CV346" s="103"/>
      <c r="CW346" s="103"/>
      <c r="CX346" s="103"/>
      <c r="CY346" s="103"/>
      <c r="CZ346" s="103"/>
      <c r="DA346" s="103"/>
      <c r="DB346" s="103"/>
      <c r="DC346" s="103"/>
      <c r="DD346" s="103"/>
      <c r="DE346" s="103"/>
      <c r="DF346" s="103"/>
      <c r="DG346" s="103"/>
      <c r="DH346" s="103"/>
      <c r="DI346" s="103"/>
      <c r="DJ346" s="103"/>
      <c r="DK346" s="103"/>
      <c r="DL346" s="103"/>
      <c r="DM346" s="103"/>
      <c r="DN346" s="103"/>
      <c r="DO346" s="103"/>
      <c r="DP346" s="103"/>
      <c r="DQ346" s="103"/>
      <c r="DR346" s="103"/>
      <c r="DS346" s="103"/>
      <c r="DT346" s="103"/>
      <c r="DU346" s="103"/>
      <c r="DV346" s="103"/>
      <c r="DW346" s="103"/>
      <c r="DX346" s="103"/>
      <c r="DY346" s="103"/>
      <c r="DZ346" s="103"/>
      <c r="EA346" s="103"/>
      <c r="EB346" s="103"/>
      <c r="EC346" s="103"/>
      <c r="ED346" s="103"/>
      <c r="EE346" s="103"/>
      <c r="EF346" s="103"/>
      <c r="EG346" s="103"/>
      <c r="EH346" s="103"/>
      <c r="EI346" s="103"/>
      <c r="EJ346" s="103"/>
      <c r="EK346" s="103"/>
      <c r="EL346" s="103"/>
      <c r="EM346" s="103"/>
      <c r="EN346" s="103"/>
      <c r="EO346" s="103"/>
      <c r="EP346" s="103"/>
      <c r="EQ346" s="103"/>
      <c r="ER346" s="103"/>
      <c r="ES346" s="103"/>
      <c r="ET346" s="103"/>
      <c r="EU346" s="103"/>
      <c r="EV346" s="103"/>
      <c r="EW346" s="103"/>
      <c r="EX346" s="103"/>
      <c r="EY346" s="103"/>
      <c r="EZ346" s="103"/>
      <c r="FA346" s="103"/>
      <c r="FB346" s="103"/>
      <c r="FC346" s="103"/>
      <c r="FD346" s="103"/>
      <c r="FE346" s="103"/>
      <c r="FF346" s="103"/>
      <c r="FG346" s="103"/>
      <c r="FH346" s="103"/>
      <c r="FI346" s="103"/>
      <c r="FJ346" s="103"/>
      <c r="FK346" s="103"/>
      <c r="FL346" s="103"/>
      <c r="FM346" s="103"/>
      <c r="FN346" s="103"/>
      <c r="FO346" s="103"/>
      <c r="FP346" s="103"/>
      <c r="FQ346" s="103"/>
      <c r="FR346" s="103"/>
      <c r="FS346" s="103"/>
      <c r="FT346" s="103"/>
      <c r="FU346" s="103"/>
      <c r="FV346" s="103"/>
      <c r="FW346" s="103"/>
      <c r="FX346" s="103"/>
      <c r="FY346" s="103"/>
      <c r="FZ346" s="103"/>
      <c r="GA346" s="103"/>
      <c r="GB346" s="103"/>
      <c r="GC346" s="103"/>
      <c r="GD346" s="103"/>
      <c r="GE346" s="103"/>
      <c r="GF346" s="103"/>
      <c r="GG346" s="103"/>
      <c r="GH346" s="103"/>
      <c r="GI346" s="103"/>
      <c r="GJ346" s="103"/>
      <c r="GK346" s="103"/>
      <c r="GL346" s="103"/>
      <c r="GM346" s="103"/>
      <c r="GN346" s="103"/>
      <c r="GO346" s="103"/>
      <c r="GP346" s="103"/>
      <c r="GQ346" s="103"/>
      <c r="GR346" s="103"/>
      <c r="GS346" s="103"/>
      <c r="GT346" s="103"/>
      <c r="GU346" s="103"/>
      <c r="GV346" s="103"/>
      <c r="GW346" s="103"/>
      <c r="GX346" s="103"/>
      <c r="GY346" s="103"/>
      <c r="GZ346" s="103"/>
      <c r="HA346" s="103"/>
      <c r="HB346" s="103"/>
      <c r="HC346" s="103"/>
      <c r="HD346" s="103"/>
      <c r="HE346" s="103"/>
      <c r="HF346" s="103"/>
      <c r="HG346" s="103"/>
      <c r="HH346" s="103"/>
      <c r="HI346" s="103"/>
      <c r="HJ346" s="103"/>
      <c r="HK346" s="103"/>
      <c r="HL346" s="103"/>
      <c r="HM346" s="103"/>
      <c r="HN346" s="103"/>
      <c r="HO346" s="103"/>
      <c r="HP346" s="103"/>
      <c r="HQ346" s="103"/>
      <c r="HR346" s="103"/>
      <c r="HS346" s="103"/>
      <c r="HT346" s="103"/>
      <c r="HU346" s="103"/>
      <c r="HV346" s="103"/>
      <c r="HW346" s="103"/>
      <c r="HX346" s="103"/>
      <c r="HY346" s="103"/>
      <c r="HZ346" s="103"/>
      <c r="IA346" s="103"/>
      <c r="IB346" s="103"/>
      <c r="IC346" s="103"/>
      <c r="ID346" s="103"/>
      <c r="IE346" s="103"/>
      <c r="IF346" s="103"/>
      <c r="IG346" s="103"/>
      <c r="IH346" s="103"/>
      <c r="II346" s="103"/>
      <c r="IJ346" s="103"/>
      <c r="IK346" s="103"/>
      <c r="IL346" s="103"/>
      <c r="IM346" s="103"/>
      <c r="IN346" s="103"/>
      <c r="IO346" s="103"/>
      <c r="IP346" s="103"/>
      <c r="IQ346" s="103"/>
      <c r="IR346" s="103"/>
      <c r="IS346" s="103"/>
      <c r="IT346" s="103"/>
      <c r="IU346" s="103"/>
      <c r="IV346" s="103"/>
      <c r="IW346" s="103"/>
      <c r="IX346" s="103"/>
      <c r="IY346" s="103"/>
      <c r="IZ346" s="103"/>
    </row>
    <row r="347" spans="1:260" s="108" customFormat="1" ht="15" hidden="1" x14ac:dyDescent="0.25">
      <c r="A347" s="8"/>
      <c r="B347" s="8"/>
      <c r="C347" s="4"/>
      <c r="D347" s="9"/>
      <c r="E347" s="9"/>
      <c r="F347" s="9"/>
      <c r="G347" s="9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103"/>
      <c r="U347" s="4"/>
      <c r="V347" s="4"/>
      <c r="W347" s="4"/>
      <c r="X347" s="4"/>
      <c r="Y347" s="4"/>
      <c r="Z347" s="4"/>
      <c r="AA347" s="4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03"/>
      <c r="BO347" s="103"/>
      <c r="BP347" s="103"/>
      <c r="BQ347" s="103"/>
      <c r="BR347" s="103"/>
      <c r="BS347" s="103"/>
      <c r="BT347" s="103"/>
      <c r="BU347" s="103"/>
      <c r="BV347" s="103"/>
      <c r="BW347" s="103"/>
      <c r="BX347" s="103"/>
      <c r="BY347" s="103"/>
      <c r="BZ347" s="103"/>
      <c r="CA347" s="103"/>
      <c r="CB347" s="103"/>
      <c r="CC347" s="103"/>
      <c r="CD347" s="103"/>
      <c r="CE347" s="103"/>
      <c r="CF347" s="103"/>
      <c r="CG347" s="103"/>
      <c r="CH347" s="103"/>
      <c r="CI347" s="103"/>
      <c r="CJ347" s="103"/>
      <c r="CK347" s="103"/>
      <c r="CL347" s="103"/>
      <c r="CM347" s="103"/>
      <c r="CN347" s="103"/>
      <c r="CO347" s="103"/>
      <c r="CP347" s="103"/>
      <c r="CQ347" s="103"/>
      <c r="CR347" s="103"/>
      <c r="CS347" s="103"/>
      <c r="CT347" s="103"/>
      <c r="CU347" s="103"/>
      <c r="CV347" s="103"/>
      <c r="CW347" s="103"/>
      <c r="CX347" s="103"/>
      <c r="CY347" s="103"/>
      <c r="CZ347" s="103"/>
      <c r="DA347" s="103"/>
      <c r="DB347" s="103"/>
      <c r="DC347" s="103"/>
      <c r="DD347" s="103"/>
      <c r="DE347" s="103"/>
      <c r="DF347" s="103"/>
      <c r="DG347" s="103"/>
      <c r="DH347" s="103"/>
      <c r="DI347" s="103"/>
      <c r="DJ347" s="103"/>
      <c r="DK347" s="103"/>
      <c r="DL347" s="103"/>
      <c r="DM347" s="103"/>
      <c r="DN347" s="103"/>
      <c r="DO347" s="103"/>
      <c r="DP347" s="103"/>
      <c r="DQ347" s="103"/>
      <c r="DR347" s="103"/>
      <c r="DS347" s="103"/>
      <c r="DT347" s="103"/>
      <c r="DU347" s="103"/>
      <c r="DV347" s="103"/>
      <c r="DW347" s="103"/>
      <c r="DX347" s="103"/>
      <c r="DY347" s="103"/>
      <c r="DZ347" s="103"/>
      <c r="EA347" s="103"/>
      <c r="EB347" s="103"/>
      <c r="EC347" s="103"/>
      <c r="ED347" s="103"/>
      <c r="EE347" s="103"/>
      <c r="EF347" s="103"/>
      <c r="EG347" s="103"/>
      <c r="EH347" s="103"/>
      <c r="EI347" s="103"/>
      <c r="EJ347" s="103"/>
      <c r="EK347" s="103"/>
      <c r="EL347" s="103"/>
      <c r="EM347" s="103"/>
      <c r="EN347" s="103"/>
      <c r="EO347" s="103"/>
      <c r="EP347" s="103"/>
      <c r="EQ347" s="103"/>
      <c r="ER347" s="103"/>
      <c r="ES347" s="103"/>
      <c r="ET347" s="103"/>
      <c r="EU347" s="103"/>
      <c r="EV347" s="103"/>
      <c r="EW347" s="103"/>
      <c r="EX347" s="103"/>
      <c r="EY347" s="103"/>
      <c r="EZ347" s="103"/>
      <c r="FA347" s="103"/>
      <c r="FB347" s="103"/>
      <c r="FC347" s="103"/>
      <c r="FD347" s="103"/>
      <c r="FE347" s="103"/>
      <c r="FF347" s="103"/>
      <c r="FG347" s="103"/>
      <c r="FH347" s="103"/>
      <c r="FI347" s="103"/>
      <c r="FJ347" s="103"/>
      <c r="FK347" s="103"/>
      <c r="FL347" s="103"/>
      <c r="FM347" s="103"/>
      <c r="FN347" s="103"/>
      <c r="FO347" s="103"/>
      <c r="FP347" s="103"/>
      <c r="FQ347" s="103"/>
      <c r="FR347" s="103"/>
      <c r="FS347" s="103"/>
      <c r="FT347" s="103"/>
      <c r="FU347" s="103"/>
      <c r="FV347" s="103"/>
      <c r="FW347" s="103"/>
      <c r="FX347" s="103"/>
      <c r="FY347" s="103"/>
      <c r="FZ347" s="103"/>
      <c r="GA347" s="103"/>
      <c r="GB347" s="103"/>
      <c r="GC347" s="103"/>
      <c r="GD347" s="103"/>
      <c r="GE347" s="103"/>
      <c r="GF347" s="103"/>
      <c r="GG347" s="103"/>
      <c r="GH347" s="103"/>
      <c r="GI347" s="103"/>
      <c r="GJ347" s="103"/>
      <c r="GK347" s="103"/>
      <c r="GL347" s="103"/>
      <c r="GM347" s="103"/>
      <c r="GN347" s="103"/>
      <c r="GO347" s="103"/>
      <c r="GP347" s="103"/>
      <c r="GQ347" s="103"/>
      <c r="GR347" s="103"/>
      <c r="GS347" s="103"/>
      <c r="GT347" s="103"/>
      <c r="GU347" s="103"/>
      <c r="GV347" s="103"/>
      <c r="GW347" s="103"/>
      <c r="GX347" s="103"/>
      <c r="GY347" s="103"/>
      <c r="GZ347" s="103"/>
      <c r="HA347" s="103"/>
      <c r="HB347" s="103"/>
      <c r="HC347" s="103"/>
      <c r="HD347" s="103"/>
      <c r="HE347" s="103"/>
      <c r="HF347" s="103"/>
      <c r="HG347" s="103"/>
      <c r="HH347" s="103"/>
      <c r="HI347" s="103"/>
      <c r="HJ347" s="103"/>
      <c r="HK347" s="103"/>
      <c r="HL347" s="103"/>
      <c r="HM347" s="103"/>
      <c r="HN347" s="103"/>
      <c r="HO347" s="103"/>
      <c r="HP347" s="103"/>
      <c r="HQ347" s="103"/>
      <c r="HR347" s="103"/>
      <c r="HS347" s="103"/>
      <c r="HT347" s="103"/>
      <c r="HU347" s="103"/>
      <c r="HV347" s="103"/>
      <c r="HW347" s="103"/>
      <c r="HX347" s="103"/>
      <c r="HY347" s="103"/>
      <c r="HZ347" s="103"/>
      <c r="IA347" s="103"/>
      <c r="IB347" s="103"/>
      <c r="IC347" s="103"/>
      <c r="ID347" s="103"/>
      <c r="IE347" s="103"/>
      <c r="IF347" s="103"/>
      <c r="IG347" s="103"/>
      <c r="IH347" s="103"/>
      <c r="II347" s="103"/>
      <c r="IJ347" s="103"/>
      <c r="IK347" s="103"/>
      <c r="IL347" s="103"/>
      <c r="IM347" s="103"/>
      <c r="IN347" s="103"/>
      <c r="IO347" s="103"/>
      <c r="IP347" s="103"/>
      <c r="IQ347" s="103"/>
      <c r="IR347" s="103"/>
      <c r="IS347" s="103"/>
      <c r="IT347" s="103"/>
      <c r="IU347" s="103"/>
      <c r="IV347" s="103"/>
      <c r="IW347" s="103"/>
      <c r="IX347" s="103"/>
      <c r="IY347" s="103"/>
      <c r="IZ347" s="103"/>
    </row>
    <row r="348" spans="1:260" s="108" customFormat="1" ht="15" hidden="1" x14ac:dyDescent="0.25">
      <c r="A348" s="8"/>
      <c r="B348" s="8"/>
      <c r="C348" s="4"/>
      <c r="D348" s="9"/>
      <c r="E348" s="9"/>
      <c r="F348" s="9"/>
      <c r="G348" s="9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103"/>
      <c r="U348" s="4"/>
      <c r="V348" s="4"/>
      <c r="W348" s="4"/>
      <c r="X348" s="4"/>
      <c r="Y348" s="4"/>
      <c r="Z348" s="4"/>
      <c r="AA348" s="4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03"/>
      <c r="BO348" s="103"/>
      <c r="BP348" s="103"/>
      <c r="BQ348" s="103"/>
      <c r="BR348" s="103"/>
      <c r="BS348" s="103"/>
      <c r="BT348" s="103"/>
      <c r="BU348" s="103"/>
      <c r="BV348" s="103"/>
      <c r="BW348" s="103"/>
      <c r="BX348" s="103"/>
      <c r="BY348" s="103"/>
      <c r="BZ348" s="103"/>
      <c r="CA348" s="103"/>
      <c r="CB348" s="103"/>
      <c r="CC348" s="103"/>
      <c r="CD348" s="103"/>
      <c r="CE348" s="103"/>
      <c r="CF348" s="103"/>
      <c r="CG348" s="103"/>
      <c r="CH348" s="103"/>
      <c r="CI348" s="103"/>
      <c r="CJ348" s="103"/>
      <c r="CK348" s="103"/>
      <c r="CL348" s="103"/>
      <c r="CM348" s="103"/>
      <c r="CN348" s="103"/>
      <c r="CO348" s="103"/>
      <c r="CP348" s="103"/>
      <c r="CQ348" s="103"/>
      <c r="CR348" s="103"/>
      <c r="CS348" s="103"/>
      <c r="CT348" s="103"/>
      <c r="CU348" s="103"/>
      <c r="CV348" s="103"/>
      <c r="CW348" s="103"/>
      <c r="CX348" s="103"/>
      <c r="CY348" s="103"/>
      <c r="CZ348" s="103"/>
      <c r="DA348" s="103"/>
      <c r="DB348" s="103"/>
      <c r="DC348" s="103"/>
      <c r="DD348" s="103"/>
      <c r="DE348" s="103"/>
      <c r="DF348" s="103"/>
      <c r="DG348" s="103"/>
      <c r="DH348" s="103"/>
      <c r="DI348" s="103"/>
      <c r="DJ348" s="103"/>
      <c r="DK348" s="103"/>
      <c r="DL348" s="103"/>
      <c r="DM348" s="103"/>
      <c r="DN348" s="103"/>
      <c r="DO348" s="103"/>
      <c r="DP348" s="103"/>
      <c r="DQ348" s="103"/>
      <c r="DR348" s="103"/>
      <c r="DS348" s="103"/>
      <c r="DT348" s="103"/>
      <c r="DU348" s="103"/>
      <c r="DV348" s="103"/>
      <c r="DW348" s="103"/>
      <c r="DX348" s="103"/>
      <c r="DY348" s="103"/>
      <c r="DZ348" s="103"/>
      <c r="EA348" s="103"/>
      <c r="EB348" s="103"/>
      <c r="EC348" s="103"/>
      <c r="ED348" s="103"/>
      <c r="EE348" s="103"/>
      <c r="EF348" s="103"/>
      <c r="EG348" s="103"/>
      <c r="EH348" s="103"/>
      <c r="EI348" s="103"/>
      <c r="EJ348" s="103"/>
      <c r="EK348" s="103"/>
      <c r="EL348" s="103"/>
      <c r="EM348" s="103"/>
      <c r="EN348" s="103"/>
      <c r="EO348" s="103"/>
      <c r="EP348" s="103"/>
      <c r="EQ348" s="103"/>
      <c r="ER348" s="103"/>
      <c r="ES348" s="103"/>
      <c r="ET348" s="103"/>
      <c r="EU348" s="103"/>
      <c r="EV348" s="103"/>
      <c r="EW348" s="103"/>
      <c r="EX348" s="103"/>
      <c r="EY348" s="103"/>
      <c r="EZ348" s="103"/>
      <c r="FA348" s="103"/>
      <c r="FB348" s="103"/>
      <c r="FC348" s="103"/>
      <c r="FD348" s="103"/>
      <c r="FE348" s="103"/>
      <c r="FF348" s="103"/>
      <c r="FG348" s="103"/>
      <c r="FH348" s="103"/>
      <c r="FI348" s="103"/>
      <c r="FJ348" s="103"/>
      <c r="FK348" s="103"/>
      <c r="FL348" s="103"/>
      <c r="FM348" s="103"/>
      <c r="FN348" s="103"/>
      <c r="FO348" s="103"/>
      <c r="FP348" s="103"/>
      <c r="FQ348" s="103"/>
      <c r="FR348" s="103"/>
      <c r="FS348" s="103"/>
      <c r="FT348" s="103"/>
      <c r="FU348" s="103"/>
      <c r="FV348" s="103"/>
      <c r="FW348" s="103"/>
      <c r="FX348" s="103"/>
      <c r="FY348" s="103"/>
      <c r="FZ348" s="103"/>
      <c r="GA348" s="103"/>
      <c r="GB348" s="103"/>
      <c r="GC348" s="103"/>
      <c r="GD348" s="103"/>
      <c r="GE348" s="103"/>
      <c r="GF348" s="103"/>
      <c r="GG348" s="103"/>
      <c r="GH348" s="103"/>
      <c r="GI348" s="103"/>
      <c r="GJ348" s="103"/>
      <c r="GK348" s="103"/>
      <c r="GL348" s="103"/>
      <c r="GM348" s="103"/>
      <c r="GN348" s="103"/>
      <c r="GO348" s="103"/>
      <c r="GP348" s="103"/>
      <c r="GQ348" s="103"/>
      <c r="GR348" s="103"/>
      <c r="GS348" s="103"/>
      <c r="GT348" s="103"/>
      <c r="GU348" s="103"/>
      <c r="GV348" s="103"/>
      <c r="GW348" s="103"/>
      <c r="GX348" s="103"/>
      <c r="GY348" s="103"/>
      <c r="GZ348" s="103"/>
      <c r="HA348" s="103"/>
      <c r="HB348" s="103"/>
      <c r="HC348" s="103"/>
      <c r="HD348" s="103"/>
      <c r="HE348" s="103"/>
      <c r="HF348" s="103"/>
      <c r="HG348" s="103"/>
      <c r="HH348" s="103"/>
      <c r="HI348" s="103"/>
      <c r="HJ348" s="103"/>
      <c r="HK348" s="103"/>
      <c r="HL348" s="103"/>
      <c r="HM348" s="103"/>
      <c r="HN348" s="103"/>
      <c r="HO348" s="103"/>
      <c r="HP348" s="103"/>
      <c r="HQ348" s="103"/>
      <c r="HR348" s="103"/>
      <c r="HS348" s="103"/>
      <c r="HT348" s="103"/>
      <c r="HU348" s="103"/>
      <c r="HV348" s="103"/>
      <c r="HW348" s="103"/>
      <c r="HX348" s="103"/>
      <c r="HY348" s="103"/>
      <c r="HZ348" s="103"/>
      <c r="IA348" s="103"/>
      <c r="IB348" s="103"/>
      <c r="IC348" s="103"/>
      <c r="ID348" s="103"/>
      <c r="IE348" s="103"/>
      <c r="IF348" s="103"/>
      <c r="IG348" s="103"/>
      <c r="IH348" s="103"/>
      <c r="II348" s="103"/>
      <c r="IJ348" s="103"/>
      <c r="IK348" s="103"/>
      <c r="IL348" s="103"/>
      <c r="IM348" s="103"/>
      <c r="IN348" s="103"/>
      <c r="IO348" s="103"/>
      <c r="IP348" s="103"/>
      <c r="IQ348" s="103"/>
      <c r="IR348" s="103"/>
      <c r="IS348" s="103"/>
      <c r="IT348" s="103"/>
      <c r="IU348" s="103"/>
      <c r="IV348" s="103"/>
      <c r="IW348" s="103"/>
      <c r="IX348" s="103"/>
      <c r="IY348" s="103"/>
      <c r="IZ348" s="103"/>
    </row>
    <row r="349" spans="1:260" s="108" customFormat="1" ht="15" hidden="1" x14ac:dyDescent="0.25">
      <c r="A349" s="8"/>
      <c r="B349" s="8"/>
      <c r="C349" s="4"/>
      <c r="D349" s="9"/>
      <c r="E349" s="9"/>
      <c r="F349" s="9"/>
      <c r="G349" s="9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103"/>
      <c r="U349" s="4"/>
      <c r="V349" s="4"/>
      <c r="W349" s="4"/>
      <c r="X349" s="4"/>
      <c r="Y349" s="4"/>
      <c r="Z349" s="4"/>
      <c r="AA349" s="4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3"/>
      <c r="BQ349" s="103"/>
      <c r="BR349" s="103"/>
      <c r="BS349" s="103"/>
      <c r="BT349" s="103"/>
      <c r="BU349" s="103"/>
      <c r="BV349" s="103"/>
      <c r="BW349" s="103"/>
      <c r="BX349" s="103"/>
      <c r="BY349" s="103"/>
      <c r="BZ349" s="103"/>
      <c r="CA349" s="103"/>
      <c r="CB349" s="103"/>
      <c r="CC349" s="103"/>
      <c r="CD349" s="103"/>
      <c r="CE349" s="103"/>
      <c r="CF349" s="103"/>
      <c r="CG349" s="103"/>
      <c r="CH349" s="103"/>
      <c r="CI349" s="103"/>
      <c r="CJ349" s="103"/>
      <c r="CK349" s="103"/>
      <c r="CL349" s="103"/>
      <c r="CM349" s="103"/>
      <c r="CN349" s="103"/>
      <c r="CO349" s="103"/>
      <c r="CP349" s="103"/>
      <c r="CQ349" s="103"/>
      <c r="CR349" s="103"/>
      <c r="CS349" s="103"/>
      <c r="CT349" s="103"/>
      <c r="CU349" s="103"/>
      <c r="CV349" s="103"/>
      <c r="CW349" s="103"/>
      <c r="CX349" s="103"/>
      <c r="CY349" s="103"/>
      <c r="CZ349" s="103"/>
      <c r="DA349" s="103"/>
      <c r="DB349" s="103"/>
      <c r="DC349" s="103"/>
      <c r="DD349" s="103"/>
      <c r="DE349" s="103"/>
      <c r="DF349" s="103"/>
      <c r="DG349" s="103"/>
      <c r="DH349" s="103"/>
      <c r="DI349" s="103"/>
      <c r="DJ349" s="103"/>
      <c r="DK349" s="103"/>
      <c r="DL349" s="103"/>
      <c r="DM349" s="103"/>
      <c r="DN349" s="103"/>
      <c r="DO349" s="103"/>
      <c r="DP349" s="103"/>
      <c r="DQ349" s="103"/>
      <c r="DR349" s="103"/>
      <c r="DS349" s="103"/>
      <c r="DT349" s="103"/>
      <c r="DU349" s="103"/>
      <c r="DV349" s="103"/>
      <c r="DW349" s="103"/>
      <c r="DX349" s="103"/>
      <c r="DY349" s="103"/>
      <c r="DZ349" s="103"/>
      <c r="EA349" s="103"/>
      <c r="EB349" s="103"/>
      <c r="EC349" s="103"/>
      <c r="ED349" s="103"/>
      <c r="EE349" s="103"/>
      <c r="EF349" s="103"/>
      <c r="EG349" s="103"/>
      <c r="EH349" s="103"/>
      <c r="EI349" s="103"/>
      <c r="EJ349" s="103"/>
      <c r="EK349" s="103"/>
      <c r="EL349" s="103"/>
      <c r="EM349" s="103"/>
      <c r="EN349" s="103"/>
      <c r="EO349" s="103"/>
      <c r="EP349" s="103"/>
      <c r="EQ349" s="103"/>
      <c r="ER349" s="103"/>
      <c r="ES349" s="103"/>
      <c r="ET349" s="103"/>
      <c r="EU349" s="103"/>
      <c r="EV349" s="103"/>
      <c r="EW349" s="103"/>
      <c r="EX349" s="103"/>
      <c r="EY349" s="103"/>
      <c r="EZ349" s="103"/>
      <c r="FA349" s="103"/>
      <c r="FB349" s="103"/>
      <c r="FC349" s="103"/>
      <c r="FD349" s="103"/>
      <c r="FE349" s="103"/>
      <c r="FF349" s="103"/>
      <c r="FG349" s="103"/>
      <c r="FH349" s="103"/>
      <c r="FI349" s="103"/>
      <c r="FJ349" s="103"/>
      <c r="FK349" s="103"/>
      <c r="FL349" s="103"/>
      <c r="FM349" s="103"/>
      <c r="FN349" s="103"/>
      <c r="FO349" s="103"/>
      <c r="FP349" s="103"/>
      <c r="FQ349" s="103"/>
      <c r="FR349" s="103"/>
      <c r="FS349" s="103"/>
      <c r="FT349" s="103"/>
      <c r="FU349" s="103"/>
      <c r="FV349" s="103"/>
      <c r="FW349" s="103"/>
      <c r="FX349" s="103"/>
      <c r="FY349" s="103"/>
      <c r="FZ349" s="103"/>
      <c r="GA349" s="103"/>
      <c r="GB349" s="103"/>
      <c r="GC349" s="103"/>
      <c r="GD349" s="103"/>
      <c r="GE349" s="103"/>
      <c r="GF349" s="103"/>
      <c r="GG349" s="103"/>
      <c r="GH349" s="103"/>
      <c r="GI349" s="103"/>
      <c r="GJ349" s="103"/>
      <c r="GK349" s="103"/>
      <c r="GL349" s="103"/>
      <c r="GM349" s="103"/>
      <c r="GN349" s="103"/>
      <c r="GO349" s="103"/>
      <c r="GP349" s="103"/>
      <c r="GQ349" s="103"/>
      <c r="GR349" s="103"/>
      <c r="GS349" s="103"/>
      <c r="GT349" s="103"/>
      <c r="GU349" s="103"/>
      <c r="GV349" s="103"/>
      <c r="GW349" s="103"/>
      <c r="GX349" s="103"/>
      <c r="GY349" s="103"/>
      <c r="GZ349" s="103"/>
      <c r="HA349" s="103"/>
      <c r="HB349" s="103"/>
      <c r="HC349" s="103"/>
      <c r="HD349" s="103"/>
      <c r="HE349" s="103"/>
      <c r="HF349" s="103"/>
      <c r="HG349" s="103"/>
      <c r="HH349" s="103"/>
      <c r="HI349" s="103"/>
      <c r="HJ349" s="103"/>
      <c r="HK349" s="103"/>
      <c r="HL349" s="103"/>
      <c r="HM349" s="103"/>
      <c r="HN349" s="103"/>
      <c r="HO349" s="103"/>
      <c r="HP349" s="103"/>
      <c r="HQ349" s="103"/>
      <c r="HR349" s="103"/>
      <c r="HS349" s="103"/>
      <c r="HT349" s="103"/>
      <c r="HU349" s="103"/>
      <c r="HV349" s="103"/>
      <c r="HW349" s="103"/>
      <c r="HX349" s="103"/>
      <c r="HY349" s="103"/>
      <c r="HZ349" s="103"/>
      <c r="IA349" s="103"/>
      <c r="IB349" s="103"/>
      <c r="IC349" s="103"/>
      <c r="ID349" s="103"/>
      <c r="IE349" s="103"/>
      <c r="IF349" s="103"/>
      <c r="IG349" s="103"/>
      <c r="IH349" s="103"/>
      <c r="II349" s="103"/>
      <c r="IJ349" s="103"/>
      <c r="IK349" s="103"/>
      <c r="IL349" s="103"/>
      <c r="IM349" s="103"/>
      <c r="IN349" s="103"/>
      <c r="IO349" s="103"/>
      <c r="IP349" s="103"/>
      <c r="IQ349" s="103"/>
      <c r="IR349" s="103"/>
      <c r="IS349" s="103"/>
      <c r="IT349" s="103"/>
      <c r="IU349" s="103"/>
      <c r="IV349" s="103"/>
      <c r="IW349" s="103"/>
      <c r="IX349" s="103"/>
      <c r="IY349" s="103"/>
      <c r="IZ349" s="103"/>
    </row>
    <row r="350" spans="1:260" s="108" customFormat="1" ht="15" hidden="1" x14ac:dyDescent="0.25">
      <c r="A350" s="8"/>
      <c r="B350" s="8"/>
      <c r="C350" s="4"/>
      <c r="D350" s="9"/>
      <c r="E350" s="9"/>
      <c r="F350" s="9"/>
      <c r="G350" s="9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103"/>
      <c r="U350" s="4"/>
      <c r="V350" s="4"/>
      <c r="W350" s="4"/>
      <c r="X350" s="4"/>
      <c r="Y350" s="4"/>
      <c r="Z350" s="4"/>
      <c r="AA350" s="4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3"/>
      <c r="BQ350" s="103"/>
      <c r="BR350" s="103"/>
      <c r="BS350" s="103"/>
      <c r="BT350" s="103"/>
      <c r="BU350" s="103"/>
      <c r="BV350" s="103"/>
      <c r="BW350" s="103"/>
      <c r="BX350" s="103"/>
      <c r="BY350" s="103"/>
      <c r="BZ350" s="103"/>
      <c r="CA350" s="103"/>
      <c r="CB350" s="103"/>
      <c r="CC350" s="103"/>
      <c r="CD350" s="103"/>
      <c r="CE350" s="103"/>
      <c r="CF350" s="103"/>
      <c r="CG350" s="103"/>
      <c r="CH350" s="103"/>
      <c r="CI350" s="103"/>
      <c r="CJ350" s="103"/>
      <c r="CK350" s="103"/>
      <c r="CL350" s="103"/>
      <c r="CM350" s="103"/>
      <c r="CN350" s="103"/>
      <c r="CO350" s="103"/>
      <c r="CP350" s="103"/>
      <c r="CQ350" s="103"/>
      <c r="CR350" s="103"/>
      <c r="CS350" s="103"/>
      <c r="CT350" s="103"/>
      <c r="CU350" s="103"/>
      <c r="CV350" s="103"/>
      <c r="CW350" s="103"/>
      <c r="CX350" s="103"/>
      <c r="CY350" s="103"/>
      <c r="CZ350" s="103"/>
      <c r="DA350" s="103"/>
      <c r="DB350" s="103"/>
      <c r="DC350" s="103"/>
      <c r="DD350" s="103"/>
      <c r="DE350" s="103"/>
      <c r="DF350" s="103"/>
      <c r="DG350" s="103"/>
      <c r="DH350" s="103"/>
      <c r="DI350" s="103"/>
      <c r="DJ350" s="103"/>
      <c r="DK350" s="103"/>
      <c r="DL350" s="103"/>
      <c r="DM350" s="103"/>
      <c r="DN350" s="103"/>
      <c r="DO350" s="103"/>
      <c r="DP350" s="103"/>
      <c r="DQ350" s="103"/>
      <c r="DR350" s="103"/>
      <c r="DS350" s="103"/>
      <c r="DT350" s="103"/>
      <c r="DU350" s="103"/>
      <c r="DV350" s="103"/>
      <c r="DW350" s="103"/>
      <c r="DX350" s="103"/>
      <c r="DY350" s="103"/>
      <c r="DZ350" s="103"/>
      <c r="EA350" s="103"/>
      <c r="EB350" s="103"/>
      <c r="EC350" s="103"/>
      <c r="ED350" s="103"/>
      <c r="EE350" s="103"/>
      <c r="EF350" s="103"/>
      <c r="EG350" s="103"/>
      <c r="EH350" s="103"/>
      <c r="EI350" s="103"/>
      <c r="EJ350" s="103"/>
      <c r="EK350" s="103"/>
      <c r="EL350" s="103"/>
      <c r="EM350" s="103"/>
      <c r="EN350" s="103"/>
      <c r="EO350" s="103"/>
      <c r="EP350" s="103"/>
      <c r="EQ350" s="103"/>
      <c r="ER350" s="103"/>
      <c r="ES350" s="103"/>
      <c r="ET350" s="103"/>
      <c r="EU350" s="103"/>
      <c r="EV350" s="103"/>
      <c r="EW350" s="103"/>
      <c r="EX350" s="103"/>
      <c r="EY350" s="103"/>
      <c r="EZ350" s="103"/>
      <c r="FA350" s="103"/>
      <c r="FB350" s="103"/>
      <c r="FC350" s="103"/>
      <c r="FD350" s="103"/>
      <c r="FE350" s="103"/>
      <c r="FF350" s="103"/>
      <c r="FG350" s="103"/>
      <c r="FH350" s="103"/>
      <c r="FI350" s="103"/>
      <c r="FJ350" s="103"/>
      <c r="FK350" s="103"/>
      <c r="FL350" s="103"/>
      <c r="FM350" s="103"/>
      <c r="FN350" s="103"/>
      <c r="FO350" s="103"/>
      <c r="FP350" s="103"/>
      <c r="FQ350" s="103"/>
      <c r="FR350" s="103"/>
      <c r="FS350" s="103"/>
      <c r="FT350" s="103"/>
      <c r="FU350" s="103"/>
      <c r="FV350" s="103"/>
      <c r="FW350" s="103"/>
      <c r="FX350" s="103"/>
      <c r="FY350" s="103"/>
      <c r="FZ350" s="103"/>
      <c r="GA350" s="103"/>
      <c r="GB350" s="103"/>
      <c r="GC350" s="103"/>
      <c r="GD350" s="103"/>
      <c r="GE350" s="103"/>
      <c r="GF350" s="103"/>
      <c r="GG350" s="103"/>
      <c r="GH350" s="103"/>
      <c r="GI350" s="103"/>
      <c r="GJ350" s="103"/>
      <c r="GK350" s="103"/>
      <c r="GL350" s="103"/>
      <c r="GM350" s="103"/>
      <c r="GN350" s="103"/>
      <c r="GO350" s="103"/>
      <c r="GP350" s="103"/>
      <c r="GQ350" s="103"/>
      <c r="GR350" s="103"/>
      <c r="GS350" s="103"/>
      <c r="GT350" s="103"/>
      <c r="GU350" s="103"/>
      <c r="GV350" s="103"/>
      <c r="GW350" s="103"/>
      <c r="GX350" s="103"/>
      <c r="GY350" s="103"/>
      <c r="GZ350" s="103"/>
      <c r="HA350" s="103"/>
      <c r="HB350" s="103"/>
      <c r="HC350" s="103"/>
      <c r="HD350" s="103"/>
      <c r="HE350" s="103"/>
      <c r="HF350" s="103"/>
      <c r="HG350" s="103"/>
      <c r="HH350" s="103"/>
      <c r="HI350" s="103"/>
      <c r="HJ350" s="103"/>
      <c r="HK350" s="103"/>
      <c r="HL350" s="103"/>
      <c r="HM350" s="103"/>
      <c r="HN350" s="103"/>
      <c r="HO350" s="103"/>
      <c r="HP350" s="103"/>
      <c r="HQ350" s="103"/>
      <c r="HR350" s="103"/>
      <c r="HS350" s="103"/>
      <c r="HT350" s="103"/>
      <c r="HU350" s="103"/>
      <c r="HV350" s="103"/>
      <c r="HW350" s="103"/>
      <c r="HX350" s="103"/>
      <c r="HY350" s="103"/>
      <c r="HZ350" s="103"/>
      <c r="IA350" s="103"/>
      <c r="IB350" s="103"/>
      <c r="IC350" s="103"/>
      <c r="ID350" s="103"/>
      <c r="IE350" s="103"/>
      <c r="IF350" s="103"/>
      <c r="IG350" s="103"/>
      <c r="IH350" s="103"/>
      <c r="II350" s="103"/>
      <c r="IJ350" s="103"/>
      <c r="IK350" s="103"/>
      <c r="IL350" s="103"/>
      <c r="IM350" s="103"/>
      <c r="IN350" s="103"/>
      <c r="IO350" s="103"/>
      <c r="IP350" s="103"/>
      <c r="IQ350" s="103"/>
      <c r="IR350" s="103"/>
      <c r="IS350" s="103"/>
      <c r="IT350" s="103"/>
      <c r="IU350" s="103"/>
      <c r="IV350" s="103"/>
      <c r="IW350" s="103"/>
      <c r="IX350" s="103"/>
      <c r="IY350" s="103"/>
      <c r="IZ350" s="103"/>
    </row>
    <row r="351" spans="1:260" s="108" customFormat="1" ht="15" hidden="1" x14ac:dyDescent="0.25">
      <c r="A351" s="8"/>
      <c r="B351" s="8"/>
      <c r="C351" s="4"/>
      <c r="D351" s="9"/>
      <c r="E351" s="9"/>
      <c r="F351" s="9"/>
      <c r="G351" s="9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103"/>
      <c r="U351" s="4"/>
      <c r="V351" s="4"/>
      <c r="W351" s="4"/>
      <c r="X351" s="4"/>
      <c r="Y351" s="4"/>
      <c r="Z351" s="4"/>
      <c r="AA351" s="4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3"/>
      <c r="BQ351" s="103"/>
      <c r="BR351" s="103"/>
      <c r="BS351" s="103"/>
      <c r="BT351" s="103"/>
      <c r="BU351" s="103"/>
      <c r="BV351" s="103"/>
      <c r="BW351" s="103"/>
      <c r="BX351" s="103"/>
      <c r="BY351" s="103"/>
      <c r="BZ351" s="103"/>
      <c r="CA351" s="103"/>
      <c r="CB351" s="103"/>
      <c r="CC351" s="103"/>
      <c r="CD351" s="103"/>
      <c r="CE351" s="103"/>
      <c r="CF351" s="103"/>
      <c r="CG351" s="103"/>
      <c r="CH351" s="103"/>
      <c r="CI351" s="103"/>
      <c r="CJ351" s="103"/>
      <c r="CK351" s="103"/>
      <c r="CL351" s="103"/>
      <c r="CM351" s="103"/>
      <c r="CN351" s="103"/>
      <c r="CO351" s="103"/>
      <c r="CP351" s="103"/>
      <c r="CQ351" s="103"/>
      <c r="CR351" s="103"/>
      <c r="CS351" s="103"/>
      <c r="CT351" s="103"/>
      <c r="CU351" s="103"/>
      <c r="CV351" s="103"/>
      <c r="CW351" s="103"/>
      <c r="CX351" s="103"/>
      <c r="CY351" s="103"/>
      <c r="CZ351" s="103"/>
      <c r="DA351" s="103"/>
      <c r="DB351" s="103"/>
      <c r="DC351" s="103"/>
      <c r="DD351" s="103"/>
      <c r="DE351" s="103"/>
      <c r="DF351" s="103"/>
      <c r="DG351" s="103"/>
      <c r="DH351" s="103"/>
      <c r="DI351" s="103"/>
      <c r="DJ351" s="103"/>
      <c r="DK351" s="103"/>
      <c r="DL351" s="103"/>
      <c r="DM351" s="103"/>
      <c r="DN351" s="103"/>
      <c r="DO351" s="103"/>
      <c r="DP351" s="103"/>
      <c r="DQ351" s="103"/>
      <c r="DR351" s="103"/>
      <c r="DS351" s="103"/>
      <c r="DT351" s="103"/>
      <c r="DU351" s="103"/>
      <c r="DV351" s="103"/>
      <c r="DW351" s="103"/>
      <c r="DX351" s="103"/>
      <c r="DY351" s="103"/>
      <c r="DZ351" s="103"/>
      <c r="EA351" s="103"/>
      <c r="EB351" s="103"/>
      <c r="EC351" s="103"/>
      <c r="ED351" s="103"/>
      <c r="EE351" s="103"/>
      <c r="EF351" s="103"/>
      <c r="EG351" s="103"/>
      <c r="EH351" s="103"/>
      <c r="EI351" s="103"/>
      <c r="EJ351" s="103"/>
      <c r="EK351" s="103"/>
      <c r="EL351" s="103"/>
      <c r="EM351" s="103"/>
      <c r="EN351" s="103"/>
      <c r="EO351" s="103"/>
      <c r="EP351" s="103"/>
      <c r="EQ351" s="103"/>
      <c r="ER351" s="103"/>
      <c r="ES351" s="103"/>
      <c r="ET351" s="103"/>
      <c r="EU351" s="103"/>
      <c r="EV351" s="103"/>
      <c r="EW351" s="103"/>
      <c r="EX351" s="103"/>
      <c r="EY351" s="103"/>
      <c r="EZ351" s="103"/>
      <c r="FA351" s="103"/>
      <c r="FB351" s="103"/>
      <c r="FC351" s="103"/>
      <c r="FD351" s="103"/>
      <c r="FE351" s="103"/>
      <c r="FF351" s="103"/>
      <c r="FG351" s="103"/>
      <c r="FH351" s="103"/>
      <c r="FI351" s="103"/>
      <c r="FJ351" s="103"/>
      <c r="FK351" s="103"/>
      <c r="FL351" s="103"/>
      <c r="FM351" s="103"/>
      <c r="FN351" s="103"/>
      <c r="FO351" s="103"/>
      <c r="FP351" s="103"/>
      <c r="FQ351" s="103"/>
      <c r="FR351" s="103"/>
      <c r="FS351" s="103"/>
      <c r="FT351" s="103"/>
      <c r="FU351" s="103"/>
      <c r="FV351" s="103"/>
      <c r="FW351" s="103"/>
      <c r="FX351" s="103"/>
      <c r="FY351" s="103"/>
      <c r="FZ351" s="103"/>
      <c r="GA351" s="103"/>
      <c r="GB351" s="103"/>
      <c r="GC351" s="103"/>
      <c r="GD351" s="103"/>
      <c r="GE351" s="103"/>
      <c r="GF351" s="103"/>
      <c r="GG351" s="103"/>
      <c r="GH351" s="103"/>
      <c r="GI351" s="103"/>
      <c r="GJ351" s="103"/>
      <c r="GK351" s="103"/>
      <c r="GL351" s="103"/>
      <c r="GM351" s="103"/>
      <c r="GN351" s="103"/>
      <c r="GO351" s="103"/>
      <c r="GP351" s="103"/>
      <c r="GQ351" s="103"/>
      <c r="GR351" s="103"/>
      <c r="GS351" s="103"/>
      <c r="GT351" s="103"/>
      <c r="GU351" s="103"/>
      <c r="GV351" s="103"/>
      <c r="GW351" s="103"/>
      <c r="GX351" s="103"/>
      <c r="GY351" s="103"/>
      <c r="GZ351" s="103"/>
      <c r="HA351" s="103"/>
      <c r="HB351" s="103"/>
      <c r="HC351" s="103"/>
      <c r="HD351" s="103"/>
      <c r="HE351" s="103"/>
      <c r="HF351" s="103"/>
      <c r="HG351" s="103"/>
      <c r="HH351" s="103"/>
      <c r="HI351" s="103"/>
      <c r="HJ351" s="103"/>
      <c r="HK351" s="103"/>
      <c r="HL351" s="103"/>
      <c r="HM351" s="103"/>
      <c r="HN351" s="103"/>
      <c r="HO351" s="103"/>
      <c r="HP351" s="103"/>
      <c r="HQ351" s="103"/>
      <c r="HR351" s="103"/>
      <c r="HS351" s="103"/>
      <c r="HT351" s="103"/>
      <c r="HU351" s="103"/>
      <c r="HV351" s="103"/>
      <c r="HW351" s="103"/>
      <c r="HX351" s="103"/>
      <c r="HY351" s="103"/>
      <c r="HZ351" s="103"/>
      <c r="IA351" s="103"/>
      <c r="IB351" s="103"/>
      <c r="IC351" s="103"/>
      <c r="ID351" s="103"/>
      <c r="IE351" s="103"/>
      <c r="IF351" s="103"/>
      <c r="IG351" s="103"/>
      <c r="IH351" s="103"/>
      <c r="II351" s="103"/>
      <c r="IJ351" s="103"/>
      <c r="IK351" s="103"/>
      <c r="IL351" s="103"/>
      <c r="IM351" s="103"/>
      <c r="IN351" s="103"/>
      <c r="IO351" s="103"/>
      <c r="IP351" s="103"/>
      <c r="IQ351" s="103"/>
      <c r="IR351" s="103"/>
      <c r="IS351" s="103"/>
      <c r="IT351" s="103"/>
      <c r="IU351" s="103"/>
      <c r="IV351" s="103"/>
      <c r="IW351" s="103"/>
      <c r="IX351" s="103"/>
      <c r="IY351" s="103"/>
      <c r="IZ351" s="103"/>
    </row>
    <row r="352" spans="1:260" s="108" customFormat="1" ht="15" hidden="1" x14ac:dyDescent="0.25">
      <c r="A352" s="8"/>
      <c r="B352" s="8"/>
      <c r="C352" s="4"/>
      <c r="D352" s="9"/>
      <c r="E352" s="9"/>
      <c r="F352" s="9"/>
      <c r="G352" s="9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103"/>
      <c r="U352" s="4"/>
      <c r="V352" s="4"/>
      <c r="W352" s="4"/>
      <c r="X352" s="4"/>
      <c r="Y352" s="4"/>
      <c r="Z352" s="4"/>
      <c r="AA352" s="4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03"/>
      <c r="BO352" s="103"/>
      <c r="BP352" s="103"/>
      <c r="BQ352" s="103"/>
      <c r="BR352" s="103"/>
      <c r="BS352" s="103"/>
      <c r="BT352" s="103"/>
      <c r="BU352" s="103"/>
      <c r="BV352" s="103"/>
      <c r="BW352" s="103"/>
      <c r="BX352" s="103"/>
      <c r="BY352" s="103"/>
      <c r="BZ352" s="103"/>
      <c r="CA352" s="103"/>
      <c r="CB352" s="103"/>
      <c r="CC352" s="103"/>
      <c r="CD352" s="103"/>
      <c r="CE352" s="103"/>
      <c r="CF352" s="103"/>
      <c r="CG352" s="103"/>
      <c r="CH352" s="103"/>
      <c r="CI352" s="103"/>
      <c r="CJ352" s="103"/>
      <c r="CK352" s="103"/>
      <c r="CL352" s="103"/>
      <c r="CM352" s="103"/>
      <c r="CN352" s="103"/>
      <c r="CO352" s="103"/>
      <c r="CP352" s="103"/>
      <c r="CQ352" s="103"/>
      <c r="CR352" s="103"/>
      <c r="CS352" s="103"/>
      <c r="CT352" s="103"/>
      <c r="CU352" s="103"/>
      <c r="CV352" s="103"/>
      <c r="CW352" s="103"/>
      <c r="CX352" s="103"/>
      <c r="CY352" s="103"/>
      <c r="CZ352" s="103"/>
      <c r="DA352" s="103"/>
      <c r="DB352" s="103"/>
      <c r="DC352" s="103"/>
      <c r="DD352" s="103"/>
      <c r="DE352" s="103"/>
      <c r="DF352" s="103"/>
      <c r="DG352" s="103"/>
      <c r="DH352" s="103"/>
      <c r="DI352" s="103"/>
      <c r="DJ352" s="103"/>
      <c r="DK352" s="103"/>
      <c r="DL352" s="103"/>
      <c r="DM352" s="103"/>
      <c r="DN352" s="103"/>
      <c r="DO352" s="103"/>
      <c r="DP352" s="103"/>
      <c r="DQ352" s="103"/>
      <c r="DR352" s="103"/>
      <c r="DS352" s="103"/>
      <c r="DT352" s="103"/>
      <c r="DU352" s="103"/>
      <c r="DV352" s="103"/>
      <c r="DW352" s="103"/>
      <c r="DX352" s="103"/>
      <c r="DY352" s="103"/>
      <c r="DZ352" s="103"/>
      <c r="EA352" s="103"/>
      <c r="EB352" s="103"/>
      <c r="EC352" s="103"/>
      <c r="ED352" s="103"/>
      <c r="EE352" s="103"/>
      <c r="EF352" s="103"/>
      <c r="EG352" s="103"/>
      <c r="EH352" s="103"/>
      <c r="EI352" s="103"/>
      <c r="EJ352" s="103"/>
      <c r="EK352" s="103"/>
      <c r="EL352" s="103"/>
      <c r="EM352" s="103"/>
      <c r="EN352" s="103"/>
      <c r="EO352" s="103"/>
      <c r="EP352" s="103"/>
      <c r="EQ352" s="103"/>
      <c r="ER352" s="103"/>
      <c r="ES352" s="103"/>
      <c r="ET352" s="103"/>
      <c r="EU352" s="103"/>
      <c r="EV352" s="103"/>
      <c r="EW352" s="103"/>
      <c r="EX352" s="103"/>
      <c r="EY352" s="103"/>
      <c r="EZ352" s="103"/>
      <c r="FA352" s="103"/>
      <c r="FB352" s="103"/>
      <c r="FC352" s="103"/>
      <c r="FD352" s="103"/>
      <c r="FE352" s="103"/>
      <c r="FF352" s="103"/>
      <c r="FG352" s="103"/>
      <c r="FH352" s="103"/>
      <c r="FI352" s="103"/>
      <c r="FJ352" s="103"/>
      <c r="FK352" s="103"/>
      <c r="FL352" s="103"/>
      <c r="FM352" s="103"/>
      <c r="FN352" s="103"/>
      <c r="FO352" s="103"/>
      <c r="FP352" s="103"/>
      <c r="FQ352" s="103"/>
      <c r="FR352" s="103"/>
      <c r="FS352" s="103"/>
      <c r="FT352" s="103"/>
      <c r="FU352" s="103"/>
      <c r="FV352" s="103"/>
      <c r="FW352" s="103"/>
      <c r="FX352" s="103"/>
      <c r="FY352" s="103"/>
      <c r="FZ352" s="103"/>
      <c r="GA352" s="103"/>
      <c r="GB352" s="103"/>
      <c r="GC352" s="103"/>
      <c r="GD352" s="103"/>
      <c r="GE352" s="103"/>
      <c r="GF352" s="103"/>
      <c r="GG352" s="103"/>
      <c r="GH352" s="103"/>
      <c r="GI352" s="103"/>
      <c r="GJ352" s="103"/>
      <c r="GK352" s="103"/>
      <c r="GL352" s="103"/>
      <c r="GM352" s="103"/>
      <c r="GN352" s="103"/>
      <c r="GO352" s="103"/>
      <c r="GP352" s="103"/>
      <c r="GQ352" s="103"/>
      <c r="GR352" s="103"/>
      <c r="GS352" s="103"/>
      <c r="GT352" s="103"/>
      <c r="GU352" s="103"/>
      <c r="GV352" s="103"/>
      <c r="GW352" s="103"/>
      <c r="GX352" s="103"/>
      <c r="GY352" s="103"/>
      <c r="GZ352" s="103"/>
      <c r="HA352" s="103"/>
      <c r="HB352" s="103"/>
      <c r="HC352" s="103"/>
      <c r="HD352" s="103"/>
      <c r="HE352" s="103"/>
      <c r="HF352" s="103"/>
      <c r="HG352" s="103"/>
      <c r="HH352" s="103"/>
      <c r="HI352" s="103"/>
      <c r="HJ352" s="103"/>
      <c r="HK352" s="103"/>
      <c r="HL352" s="103"/>
      <c r="HM352" s="103"/>
      <c r="HN352" s="103"/>
      <c r="HO352" s="103"/>
      <c r="HP352" s="103"/>
      <c r="HQ352" s="103"/>
      <c r="HR352" s="103"/>
      <c r="HS352" s="103"/>
      <c r="HT352" s="103"/>
      <c r="HU352" s="103"/>
      <c r="HV352" s="103"/>
      <c r="HW352" s="103"/>
      <c r="HX352" s="103"/>
      <c r="HY352" s="103"/>
      <c r="HZ352" s="103"/>
      <c r="IA352" s="103"/>
      <c r="IB352" s="103"/>
      <c r="IC352" s="103"/>
      <c r="ID352" s="103"/>
      <c r="IE352" s="103"/>
      <c r="IF352" s="103"/>
      <c r="IG352" s="103"/>
      <c r="IH352" s="103"/>
      <c r="II352" s="103"/>
      <c r="IJ352" s="103"/>
      <c r="IK352" s="103"/>
      <c r="IL352" s="103"/>
      <c r="IM352" s="103"/>
      <c r="IN352" s="103"/>
      <c r="IO352" s="103"/>
      <c r="IP352" s="103"/>
      <c r="IQ352" s="103"/>
      <c r="IR352" s="103"/>
      <c r="IS352" s="103"/>
      <c r="IT352" s="103"/>
      <c r="IU352" s="103"/>
      <c r="IV352" s="103"/>
      <c r="IW352" s="103"/>
      <c r="IX352" s="103"/>
      <c r="IY352" s="103"/>
      <c r="IZ352" s="103"/>
    </row>
    <row r="353" spans="1:260" s="108" customFormat="1" ht="15" hidden="1" x14ac:dyDescent="0.25">
      <c r="A353" s="8"/>
      <c r="B353" s="8"/>
      <c r="C353" s="4"/>
      <c r="D353" s="9"/>
      <c r="E353" s="9"/>
      <c r="F353" s="9"/>
      <c r="G353" s="9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103"/>
      <c r="U353" s="4"/>
      <c r="V353" s="4"/>
      <c r="W353" s="4"/>
      <c r="X353" s="4"/>
      <c r="Y353" s="4"/>
      <c r="Z353" s="4"/>
      <c r="AA353" s="4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03"/>
      <c r="BO353" s="103"/>
      <c r="BP353" s="103"/>
      <c r="BQ353" s="103"/>
      <c r="BR353" s="103"/>
      <c r="BS353" s="103"/>
      <c r="BT353" s="103"/>
      <c r="BU353" s="103"/>
      <c r="BV353" s="103"/>
      <c r="BW353" s="103"/>
      <c r="BX353" s="103"/>
      <c r="BY353" s="103"/>
      <c r="BZ353" s="103"/>
      <c r="CA353" s="103"/>
      <c r="CB353" s="103"/>
      <c r="CC353" s="103"/>
      <c r="CD353" s="103"/>
      <c r="CE353" s="103"/>
      <c r="CF353" s="103"/>
      <c r="CG353" s="103"/>
      <c r="CH353" s="103"/>
      <c r="CI353" s="103"/>
      <c r="CJ353" s="103"/>
      <c r="CK353" s="103"/>
      <c r="CL353" s="103"/>
      <c r="CM353" s="103"/>
      <c r="CN353" s="103"/>
      <c r="CO353" s="103"/>
      <c r="CP353" s="103"/>
      <c r="CQ353" s="103"/>
      <c r="CR353" s="103"/>
      <c r="CS353" s="103"/>
      <c r="CT353" s="103"/>
      <c r="CU353" s="103"/>
      <c r="CV353" s="103"/>
      <c r="CW353" s="103"/>
      <c r="CX353" s="103"/>
      <c r="CY353" s="103"/>
      <c r="CZ353" s="103"/>
      <c r="DA353" s="103"/>
      <c r="DB353" s="103"/>
      <c r="DC353" s="103"/>
      <c r="DD353" s="103"/>
      <c r="DE353" s="103"/>
      <c r="DF353" s="103"/>
      <c r="DG353" s="103"/>
      <c r="DH353" s="103"/>
      <c r="DI353" s="103"/>
      <c r="DJ353" s="103"/>
      <c r="DK353" s="103"/>
      <c r="DL353" s="103"/>
      <c r="DM353" s="103"/>
      <c r="DN353" s="103"/>
      <c r="DO353" s="103"/>
      <c r="DP353" s="103"/>
      <c r="DQ353" s="103"/>
      <c r="DR353" s="103"/>
      <c r="DS353" s="103"/>
      <c r="DT353" s="103"/>
      <c r="DU353" s="103"/>
      <c r="DV353" s="103"/>
      <c r="DW353" s="103"/>
      <c r="DX353" s="103"/>
      <c r="DY353" s="103"/>
      <c r="DZ353" s="103"/>
      <c r="EA353" s="103"/>
      <c r="EB353" s="103"/>
      <c r="EC353" s="103"/>
      <c r="ED353" s="103"/>
      <c r="EE353" s="103"/>
      <c r="EF353" s="103"/>
      <c r="EG353" s="103"/>
      <c r="EH353" s="103"/>
      <c r="EI353" s="103"/>
      <c r="EJ353" s="103"/>
      <c r="EK353" s="103"/>
      <c r="EL353" s="103"/>
      <c r="EM353" s="103"/>
      <c r="EN353" s="103"/>
      <c r="EO353" s="103"/>
      <c r="EP353" s="103"/>
      <c r="EQ353" s="103"/>
      <c r="ER353" s="103"/>
      <c r="ES353" s="103"/>
      <c r="ET353" s="103"/>
      <c r="EU353" s="103"/>
      <c r="EV353" s="103"/>
      <c r="EW353" s="103"/>
      <c r="EX353" s="103"/>
      <c r="EY353" s="103"/>
      <c r="EZ353" s="103"/>
      <c r="FA353" s="103"/>
      <c r="FB353" s="103"/>
      <c r="FC353" s="103"/>
      <c r="FD353" s="103"/>
      <c r="FE353" s="103"/>
      <c r="FF353" s="103"/>
      <c r="FG353" s="103"/>
      <c r="FH353" s="103"/>
      <c r="FI353" s="103"/>
      <c r="FJ353" s="103"/>
      <c r="FK353" s="103"/>
      <c r="FL353" s="103"/>
      <c r="FM353" s="103"/>
      <c r="FN353" s="103"/>
      <c r="FO353" s="103"/>
      <c r="FP353" s="103"/>
      <c r="FQ353" s="103"/>
      <c r="FR353" s="103"/>
      <c r="FS353" s="103"/>
      <c r="FT353" s="103"/>
      <c r="FU353" s="103"/>
      <c r="FV353" s="103"/>
      <c r="FW353" s="103"/>
      <c r="FX353" s="103"/>
      <c r="FY353" s="103"/>
      <c r="FZ353" s="103"/>
      <c r="GA353" s="103"/>
      <c r="GB353" s="103"/>
      <c r="GC353" s="103"/>
      <c r="GD353" s="103"/>
      <c r="GE353" s="103"/>
      <c r="GF353" s="103"/>
      <c r="GG353" s="103"/>
      <c r="GH353" s="103"/>
      <c r="GI353" s="103"/>
      <c r="GJ353" s="103"/>
      <c r="GK353" s="103"/>
      <c r="GL353" s="103"/>
      <c r="GM353" s="103"/>
      <c r="GN353" s="103"/>
      <c r="GO353" s="103"/>
      <c r="GP353" s="103"/>
      <c r="GQ353" s="103"/>
      <c r="GR353" s="103"/>
      <c r="GS353" s="103"/>
      <c r="GT353" s="103"/>
      <c r="GU353" s="103"/>
      <c r="GV353" s="103"/>
      <c r="GW353" s="103"/>
      <c r="GX353" s="103"/>
      <c r="GY353" s="103"/>
      <c r="GZ353" s="103"/>
      <c r="HA353" s="103"/>
      <c r="HB353" s="103"/>
      <c r="HC353" s="103"/>
      <c r="HD353" s="103"/>
      <c r="HE353" s="103"/>
      <c r="HF353" s="103"/>
      <c r="HG353" s="103"/>
      <c r="HH353" s="103"/>
      <c r="HI353" s="103"/>
      <c r="HJ353" s="103"/>
      <c r="HK353" s="103"/>
      <c r="HL353" s="103"/>
      <c r="HM353" s="103"/>
      <c r="HN353" s="103"/>
      <c r="HO353" s="103"/>
      <c r="HP353" s="103"/>
      <c r="HQ353" s="103"/>
      <c r="HR353" s="103"/>
      <c r="HS353" s="103"/>
      <c r="HT353" s="103"/>
      <c r="HU353" s="103"/>
      <c r="HV353" s="103"/>
      <c r="HW353" s="103"/>
      <c r="HX353" s="103"/>
      <c r="HY353" s="103"/>
      <c r="HZ353" s="103"/>
      <c r="IA353" s="103"/>
      <c r="IB353" s="103"/>
      <c r="IC353" s="103"/>
      <c r="ID353" s="103"/>
      <c r="IE353" s="103"/>
      <c r="IF353" s="103"/>
      <c r="IG353" s="103"/>
      <c r="IH353" s="103"/>
      <c r="II353" s="103"/>
      <c r="IJ353" s="103"/>
      <c r="IK353" s="103"/>
      <c r="IL353" s="103"/>
      <c r="IM353" s="103"/>
      <c r="IN353" s="103"/>
      <c r="IO353" s="103"/>
      <c r="IP353" s="103"/>
      <c r="IQ353" s="103"/>
      <c r="IR353" s="103"/>
      <c r="IS353" s="103"/>
      <c r="IT353" s="103"/>
      <c r="IU353" s="103"/>
      <c r="IV353" s="103"/>
      <c r="IW353" s="103"/>
      <c r="IX353" s="103"/>
      <c r="IY353" s="103"/>
      <c r="IZ353" s="103"/>
    </row>
    <row r="354" spans="1:260" s="108" customFormat="1" ht="15" hidden="1" x14ac:dyDescent="0.25">
      <c r="A354" s="8"/>
      <c r="B354" s="8"/>
      <c r="C354" s="4"/>
      <c r="D354" s="9"/>
      <c r="E354" s="9"/>
      <c r="F354" s="9"/>
      <c r="G354" s="9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103"/>
      <c r="U354" s="4"/>
      <c r="V354" s="4"/>
      <c r="W354" s="4"/>
      <c r="X354" s="4"/>
      <c r="Y354" s="4"/>
      <c r="Z354" s="4"/>
      <c r="AA354" s="4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03"/>
      <c r="BO354" s="103"/>
      <c r="BP354" s="103"/>
      <c r="BQ354" s="103"/>
      <c r="BR354" s="103"/>
      <c r="BS354" s="103"/>
      <c r="BT354" s="103"/>
      <c r="BU354" s="103"/>
      <c r="BV354" s="103"/>
      <c r="BW354" s="103"/>
      <c r="BX354" s="103"/>
      <c r="BY354" s="103"/>
      <c r="BZ354" s="103"/>
      <c r="CA354" s="103"/>
      <c r="CB354" s="103"/>
      <c r="CC354" s="103"/>
      <c r="CD354" s="103"/>
      <c r="CE354" s="103"/>
      <c r="CF354" s="103"/>
      <c r="CG354" s="103"/>
      <c r="CH354" s="103"/>
      <c r="CI354" s="103"/>
      <c r="CJ354" s="103"/>
      <c r="CK354" s="103"/>
      <c r="CL354" s="103"/>
      <c r="CM354" s="103"/>
      <c r="CN354" s="103"/>
      <c r="CO354" s="103"/>
      <c r="CP354" s="103"/>
      <c r="CQ354" s="103"/>
      <c r="CR354" s="103"/>
      <c r="CS354" s="103"/>
      <c r="CT354" s="103"/>
      <c r="CU354" s="103"/>
      <c r="CV354" s="103"/>
      <c r="CW354" s="103"/>
      <c r="CX354" s="103"/>
      <c r="CY354" s="103"/>
      <c r="CZ354" s="103"/>
      <c r="DA354" s="103"/>
      <c r="DB354" s="103"/>
      <c r="DC354" s="103"/>
      <c r="DD354" s="103"/>
      <c r="DE354" s="103"/>
      <c r="DF354" s="103"/>
      <c r="DG354" s="103"/>
      <c r="DH354" s="103"/>
      <c r="DI354" s="103"/>
      <c r="DJ354" s="103"/>
      <c r="DK354" s="103"/>
      <c r="DL354" s="103"/>
      <c r="DM354" s="103"/>
      <c r="DN354" s="103"/>
      <c r="DO354" s="103"/>
      <c r="DP354" s="103"/>
      <c r="DQ354" s="103"/>
      <c r="DR354" s="103"/>
      <c r="DS354" s="103"/>
      <c r="DT354" s="103"/>
      <c r="DU354" s="103"/>
      <c r="DV354" s="103"/>
      <c r="DW354" s="103"/>
      <c r="DX354" s="103"/>
      <c r="DY354" s="103"/>
      <c r="DZ354" s="103"/>
      <c r="EA354" s="103"/>
      <c r="EB354" s="103"/>
      <c r="EC354" s="103"/>
      <c r="ED354" s="103"/>
      <c r="EE354" s="103"/>
      <c r="EF354" s="103"/>
      <c r="EG354" s="103"/>
      <c r="EH354" s="103"/>
      <c r="EI354" s="103"/>
      <c r="EJ354" s="103"/>
      <c r="EK354" s="103"/>
      <c r="EL354" s="103"/>
      <c r="EM354" s="103"/>
      <c r="EN354" s="103"/>
      <c r="EO354" s="103"/>
      <c r="EP354" s="103"/>
      <c r="EQ354" s="103"/>
      <c r="ER354" s="103"/>
      <c r="ES354" s="103"/>
      <c r="ET354" s="103"/>
      <c r="EU354" s="103"/>
      <c r="EV354" s="103"/>
      <c r="EW354" s="103"/>
      <c r="EX354" s="103"/>
      <c r="EY354" s="103"/>
      <c r="EZ354" s="103"/>
      <c r="FA354" s="103"/>
      <c r="FB354" s="103"/>
      <c r="FC354" s="103"/>
      <c r="FD354" s="103"/>
      <c r="FE354" s="103"/>
      <c r="FF354" s="103"/>
      <c r="FG354" s="103"/>
      <c r="FH354" s="103"/>
      <c r="FI354" s="103"/>
      <c r="FJ354" s="103"/>
      <c r="FK354" s="103"/>
      <c r="FL354" s="103"/>
      <c r="FM354" s="103"/>
      <c r="FN354" s="103"/>
      <c r="FO354" s="103"/>
      <c r="FP354" s="103"/>
      <c r="FQ354" s="103"/>
      <c r="FR354" s="103"/>
      <c r="FS354" s="103"/>
      <c r="FT354" s="103"/>
      <c r="FU354" s="103"/>
      <c r="FV354" s="103"/>
      <c r="FW354" s="103"/>
      <c r="FX354" s="103"/>
      <c r="FY354" s="103"/>
      <c r="FZ354" s="103"/>
      <c r="GA354" s="103"/>
      <c r="GB354" s="103"/>
      <c r="GC354" s="103"/>
      <c r="GD354" s="103"/>
      <c r="GE354" s="103"/>
      <c r="GF354" s="103"/>
      <c r="GG354" s="103"/>
      <c r="GH354" s="103"/>
      <c r="GI354" s="103"/>
      <c r="GJ354" s="103"/>
      <c r="GK354" s="103"/>
      <c r="GL354" s="103"/>
      <c r="GM354" s="103"/>
      <c r="GN354" s="103"/>
      <c r="GO354" s="103"/>
      <c r="GP354" s="103"/>
      <c r="GQ354" s="103"/>
      <c r="GR354" s="103"/>
      <c r="GS354" s="103"/>
      <c r="GT354" s="103"/>
      <c r="GU354" s="103"/>
      <c r="GV354" s="103"/>
      <c r="GW354" s="103"/>
      <c r="GX354" s="103"/>
      <c r="GY354" s="103"/>
      <c r="GZ354" s="103"/>
      <c r="HA354" s="103"/>
      <c r="HB354" s="103"/>
      <c r="HC354" s="103"/>
      <c r="HD354" s="103"/>
      <c r="HE354" s="103"/>
      <c r="HF354" s="103"/>
      <c r="HG354" s="103"/>
      <c r="HH354" s="103"/>
      <c r="HI354" s="103"/>
      <c r="HJ354" s="103"/>
      <c r="HK354" s="103"/>
      <c r="HL354" s="103"/>
      <c r="HM354" s="103"/>
      <c r="HN354" s="103"/>
      <c r="HO354" s="103"/>
      <c r="HP354" s="103"/>
      <c r="HQ354" s="103"/>
      <c r="HR354" s="103"/>
      <c r="HS354" s="103"/>
      <c r="HT354" s="103"/>
      <c r="HU354" s="103"/>
      <c r="HV354" s="103"/>
      <c r="HW354" s="103"/>
      <c r="HX354" s="103"/>
      <c r="HY354" s="103"/>
      <c r="HZ354" s="103"/>
      <c r="IA354" s="103"/>
      <c r="IB354" s="103"/>
      <c r="IC354" s="103"/>
      <c r="ID354" s="103"/>
      <c r="IE354" s="103"/>
      <c r="IF354" s="103"/>
      <c r="IG354" s="103"/>
      <c r="IH354" s="103"/>
      <c r="II354" s="103"/>
      <c r="IJ354" s="103"/>
      <c r="IK354" s="103"/>
      <c r="IL354" s="103"/>
      <c r="IM354" s="103"/>
      <c r="IN354" s="103"/>
      <c r="IO354" s="103"/>
      <c r="IP354" s="103"/>
      <c r="IQ354" s="103"/>
      <c r="IR354" s="103"/>
      <c r="IS354" s="103"/>
      <c r="IT354" s="103"/>
      <c r="IU354" s="103"/>
      <c r="IV354" s="103"/>
      <c r="IW354" s="103"/>
      <c r="IX354" s="103"/>
      <c r="IY354" s="103"/>
      <c r="IZ354" s="103"/>
    </row>
    <row r="355" spans="1:260" s="108" customFormat="1" ht="15" hidden="1" x14ac:dyDescent="0.25">
      <c r="A355" s="8"/>
      <c r="B355" s="8"/>
      <c r="C355" s="4"/>
      <c r="D355" s="9"/>
      <c r="E355" s="9"/>
      <c r="F355" s="9"/>
      <c r="G355" s="9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103"/>
      <c r="U355" s="4"/>
      <c r="V355" s="4"/>
      <c r="W355" s="4"/>
      <c r="X355" s="4"/>
      <c r="Y355" s="4"/>
      <c r="Z355" s="4"/>
      <c r="AA355" s="4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03"/>
      <c r="BO355" s="103"/>
      <c r="BP355" s="103"/>
      <c r="BQ355" s="103"/>
      <c r="BR355" s="103"/>
      <c r="BS355" s="103"/>
      <c r="BT355" s="103"/>
      <c r="BU355" s="103"/>
      <c r="BV355" s="103"/>
      <c r="BW355" s="103"/>
      <c r="BX355" s="103"/>
      <c r="BY355" s="103"/>
      <c r="BZ355" s="103"/>
      <c r="CA355" s="103"/>
      <c r="CB355" s="103"/>
      <c r="CC355" s="103"/>
      <c r="CD355" s="103"/>
      <c r="CE355" s="103"/>
      <c r="CF355" s="103"/>
      <c r="CG355" s="103"/>
      <c r="CH355" s="103"/>
      <c r="CI355" s="103"/>
      <c r="CJ355" s="103"/>
      <c r="CK355" s="103"/>
      <c r="CL355" s="103"/>
      <c r="CM355" s="103"/>
      <c r="CN355" s="103"/>
      <c r="CO355" s="103"/>
      <c r="CP355" s="103"/>
      <c r="CQ355" s="103"/>
      <c r="CR355" s="103"/>
      <c r="CS355" s="103"/>
      <c r="CT355" s="103"/>
      <c r="CU355" s="103"/>
      <c r="CV355" s="103"/>
      <c r="CW355" s="103"/>
      <c r="CX355" s="103"/>
      <c r="CY355" s="103"/>
      <c r="CZ355" s="103"/>
      <c r="DA355" s="103"/>
      <c r="DB355" s="103"/>
      <c r="DC355" s="103"/>
      <c r="DD355" s="103"/>
      <c r="DE355" s="103"/>
      <c r="DF355" s="103"/>
      <c r="DG355" s="103"/>
      <c r="DH355" s="103"/>
      <c r="DI355" s="103"/>
      <c r="DJ355" s="103"/>
      <c r="DK355" s="103"/>
      <c r="DL355" s="103"/>
      <c r="DM355" s="103"/>
      <c r="DN355" s="103"/>
      <c r="DO355" s="103"/>
      <c r="DP355" s="103"/>
      <c r="DQ355" s="103"/>
      <c r="DR355" s="103"/>
      <c r="DS355" s="103"/>
      <c r="DT355" s="103"/>
      <c r="DU355" s="103"/>
      <c r="DV355" s="103"/>
      <c r="DW355" s="103"/>
      <c r="DX355" s="103"/>
      <c r="DY355" s="103"/>
      <c r="DZ355" s="103"/>
      <c r="EA355" s="103"/>
      <c r="EB355" s="103"/>
      <c r="EC355" s="103"/>
      <c r="ED355" s="103"/>
      <c r="EE355" s="103"/>
      <c r="EF355" s="103"/>
      <c r="EG355" s="103"/>
      <c r="EH355" s="103"/>
      <c r="EI355" s="103"/>
      <c r="EJ355" s="103"/>
      <c r="EK355" s="103"/>
      <c r="EL355" s="103"/>
      <c r="EM355" s="103"/>
      <c r="EN355" s="103"/>
      <c r="EO355" s="103"/>
      <c r="EP355" s="103"/>
      <c r="EQ355" s="103"/>
      <c r="ER355" s="103"/>
      <c r="ES355" s="103"/>
      <c r="ET355" s="103"/>
      <c r="EU355" s="103"/>
      <c r="EV355" s="103"/>
      <c r="EW355" s="103"/>
      <c r="EX355" s="103"/>
      <c r="EY355" s="103"/>
      <c r="EZ355" s="103"/>
      <c r="FA355" s="103"/>
      <c r="FB355" s="103"/>
      <c r="FC355" s="103"/>
      <c r="FD355" s="103"/>
      <c r="FE355" s="103"/>
      <c r="FF355" s="103"/>
      <c r="FG355" s="103"/>
      <c r="FH355" s="103"/>
      <c r="FI355" s="103"/>
      <c r="FJ355" s="103"/>
      <c r="FK355" s="103"/>
      <c r="FL355" s="103"/>
      <c r="FM355" s="103"/>
      <c r="FN355" s="103"/>
      <c r="FO355" s="103"/>
      <c r="FP355" s="103"/>
      <c r="FQ355" s="103"/>
      <c r="FR355" s="103"/>
      <c r="FS355" s="103"/>
      <c r="FT355" s="103"/>
      <c r="FU355" s="103"/>
      <c r="FV355" s="103"/>
      <c r="FW355" s="103"/>
      <c r="FX355" s="103"/>
      <c r="FY355" s="103"/>
      <c r="FZ355" s="103"/>
      <c r="GA355" s="103"/>
      <c r="GB355" s="103"/>
      <c r="GC355" s="103"/>
      <c r="GD355" s="103"/>
      <c r="GE355" s="103"/>
      <c r="GF355" s="103"/>
      <c r="GG355" s="103"/>
      <c r="GH355" s="103"/>
      <c r="GI355" s="103"/>
      <c r="GJ355" s="103"/>
      <c r="GK355" s="103"/>
      <c r="GL355" s="103"/>
      <c r="GM355" s="103"/>
      <c r="GN355" s="103"/>
      <c r="GO355" s="103"/>
      <c r="GP355" s="103"/>
      <c r="GQ355" s="103"/>
      <c r="GR355" s="103"/>
      <c r="GS355" s="103"/>
      <c r="GT355" s="103"/>
      <c r="GU355" s="103"/>
      <c r="GV355" s="103"/>
      <c r="GW355" s="103"/>
      <c r="GX355" s="103"/>
      <c r="GY355" s="103"/>
      <c r="GZ355" s="103"/>
      <c r="HA355" s="103"/>
      <c r="HB355" s="103"/>
      <c r="HC355" s="103"/>
      <c r="HD355" s="103"/>
      <c r="HE355" s="103"/>
      <c r="HF355" s="103"/>
      <c r="HG355" s="103"/>
      <c r="HH355" s="103"/>
      <c r="HI355" s="103"/>
      <c r="HJ355" s="103"/>
      <c r="HK355" s="103"/>
      <c r="HL355" s="103"/>
      <c r="HM355" s="103"/>
      <c r="HN355" s="103"/>
      <c r="HO355" s="103"/>
      <c r="HP355" s="103"/>
      <c r="HQ355" s="103"/>
      <c r="HR355" s="103"/>
      <c r="HS355" s="103"/>
      <c r="HT355" s="103"/>
      <c r="HU355" s="103"/>
      <c r="HV355" s="103"/>
      <c r="HW355" s="103"/>
      <c r="HX355" s="103"/>
      <c r="HY355" s="103"/>
      <c r="HZ355" s="103"/>
      <c r="IA355" s="103"/>
      <c r="IB355" s="103"/>
      <c r="IC355" s="103"/>
      <c r="ID355" s="103"/>
      <c r="IE355" s="103"/>
      <c r="IF355" s="103"/>
      <c r="IG355" s="103"/>
      <c r="IH355" s="103"/>
      <c r="II355" s="103"/>
      <c r="IJ355" s="103"/>
      <c r="IK355" s="103"/>
      <c r="IL355" s="103"/>
      <c r="IM355" s="103"/>
      <c r="IN355" s="103"/>
      <c r="IO355" s="103"/>
      <c r="IP355" s="103"/>
      <c r="IQ355" s="103"/>
      <c r="IR355" s="103"/>
      <c r="IS355" s="103"/>
      <c r="IT355" s="103"/>
      <c r="IU355" s="103"/>
      <c r="IV355" s="103"/>
      <c r="IW355" s="103"/>
      <c r="IX355" s="103"/>
      <c r="IY355" s="103"/>
      <c r="IZ355" s="103"/>
    </row>
    <row r="356" spans="1:260" s="108" customFormat="1" ht="15" hidden="1" x14ac:dyDescent="0.25">
      <c r="A356" s="8"/>
      <c r="B356" s="8"/>
      <c r="C356" s="4"/>
      <c r="D356" s="9"/>
      <c r="E356" s="9"/>
      <c r="F356" s="9"/>
      <c r="G356" s="9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103"/>
      <c r="U356" s="4"/>
      <c r="V356" s="4"/>
      <c r="W356" s="4"/>
      <c r="X356" s="4"/>
      <c r="Y356" s="4"/>
      <c r="Z356" s="4"/>
      <c r="AA356" s="4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103"/>
      <c r="BX356" s="103"/>
      <c r="BY356" s="103"/>
      <c r="BZ356" s="103"/>
      <c r="CA356" s="103"/>
      <c r="CB356" s="103"/>
      <c r="CC356" s="103"/>
      <c r="CD356" s="103"/>
      <c r="CE356" s="103"/>
      <c r="CF356" s="103"/>
      <c r="CG356" s="103"/>
      <c r="CH356" s="103"/>
      <c r="CI356" s="103"/>
      <c r="CJ356" s="103"/>
      <c r="CK356" s="103"/>
      <c r="CL356" s="103"/>
      <c r="CM356" s="103"/>
      <c r="CN356" s="103"/>
      <c r="CO356" s="103"/>
      <c r="CP356" s="103"/>
      <c r="CQ356" s="103"/>
      <c r="CR356" s="103"/>
      <c r="CS356" s="103"/>
      <c r="CT356" s="103"/>
      <c r="CU356" s="103"/>
      <c r="CV356" s="103"/>
      <c r="CW356" s="103"/>
      <c r="CX356" s="103"/>
      <c r="CY356" s="103"/>
      <c r="CZ356" s="103"/>
      <c r="DA356" s="103"/>
      <c r="DB356" s="103"/>
      <c r="DC356" s="103"/>
      <c r="DD356" s="103"/>
      <c r="DE356" s="103"/>
      <c r="DF356" s="103"/>
      <c r="DG356" s="103"/>
      <c r="DH356" s="103"/>
      <c r="DI356" s="103"/>
      <c r="DJ356" s="103"/>
      <c r="DK356" s="103"/>
      <c r="DL356" s="103"/>
      <c r="DM356" s="103"/>
      <c r="DN356" s="103"/>
      <c r="DO356" s="103"/>
      <c r="DP356" s="103"/>
      <c r="DQ356" s="103"/>
      <c r="DR356" s="103"/>
      <c r="DS356" s="103"/>
      <c r="DT356" s="103"/>
      <c r="DU356" s="103"/>
      <c r="DV356" s="103"/>
      <c r="DW356" s="103"/>
      <c r="DX356" s="103"/>
      <c r="DY356" s="103"/>
      <c r="DZ356" s="103"/>
      <c r="EA356" s="103"/>
      <c r="EB356" s="103"/>
      <c r="EC356" s="103"/>
      <c r="ED356" s="103"/>
      <c r="EE356" s="103"/>
      <c r="EF356" s="103"/>
      <c r="EG356" s="103"/>
      <c r="EH356" s="103"/>
      <c r="EI356" s="103"/>
      <c r="EJ356" s="103"/>
      <c r="EK356" s="103"/>
      <c r="EL356" s="103"/>
      <c r="EM356" s="103"/>
      <c r="EN356" s="103"/>
      <c r="EO356" s="103"/>
      <c r="EP356" s="103"/>
      <c r="EQ356" s="103"/>
      <c r="ER356" s="103"/>
      <c r="ES356" s="103"/>
      <c r="ET356" s="103"/>
      <c r="EU356" s="103"/>
      <c r="EV356" s="103"/>
      <c r="EW356" s="103"/>
      <c r="EX356" s="103"/>
      <c r="EY356" s="103"/>
      <c r="EZ356" s="103"/>
      <c r="FA356" s="103"/>
      <c r="FB356" s="103"/>
      <c r="FC356" s="103"/>
      <c r="FD356" s="103"/>
      <c r="FE356" s="103"/>
      <c r="FF356" s="103"/>
      <c r="FG356" s="103"/>
      <c r="FH356" s="103"/>
      <c r="FI356" s="103"/>
      <c r="FJ356" s="103"/>
      <c r="FK356" s="103"/>
      <c r="FL356" s="103"/>
      <c r="FM356" s="103"/>
      <c r="FN356" s="103"/>
      <c r="FO356" s="103"/>
      <c r="FP356" s="103"/>
      <c r="FQ356" s="103"/>
      <c r="FR356" s="103"/>
      <c r="FS356" s="103"/>
      <c r="FT356" s="103"/>
      <c r="FU356" s="103"/>
      <c r="FV356" s="103"/>
      <c r="FW356" s="103"/>
      <c r="FX356" s="103"/>
      <c r="FY356" s="103"/>
      <c r="FZ356" s="103"/>
      <c r="GA356" s="103"/>
      <c r="GB356" s="103"/>
      <c r="GC356" s="103"/>
      <c r="GD356" s="103"/>
      <c r="GE356" s="103"/>
      <c r="GF356" s="103"/>
      <c r="GG356" s="103"/>
      <c r="GH356" s="103"/>
      <c r="GI356" s="103"/>
      <c r="GJ356" s="103"/>
      <c r="GK356" s="103"/>
      <c r="GL356" s="103"/>
      <c r="GM356" s="103"/>
      <c r="GN356" s="103"/>
      <c r="GO356" s="103"/>
      <c r="GP356" s="103"/>
      <c r="GQ356" s="103"/>
      <c r="GR356" s="103"/>
      <c r="GS356" s="103"/>
      <c r="GT356" s="103"/>
      <c r="GU356" s="103"/>
      <c r="GV356" s="103"/>
      <c r="GW356" s="103"/>
      <c r="GX356" s="103"/>
      <c r="GY356" s="103"/>
      <c r="GZ356" s="103"/>
      <c r="HA356" s="103"/>
      <c r="HB356" s="103"/>
      <c r="HC356" s="103"/>
      <c r="HD356" s="103"/>
      <c r="HE356" s="103"/>
      <c r="HF356" s="103"/>
      <c r="HG356" s="103"/>
      <c r="HH356" s="103"/>
      <c r="HI356" s="103"/>
      <c r="HJ356" s="103"/>
      <c r="HK356" s="103"/>
      <c r="HL356" s="103"/>
      <c r="HM356" s="103"/>
      <c r="HN356" s="103"/>
      <c r="HO356" s="103"/>
      <c r="HP356" s="103"/>
      <c r="HQ356" s="103"/>
      <c r="HR356" s="103"/>
      <c r="HS356" s="103"/>
      <c r="HT356" s="103"/>
      <c r="HU356" s="103"/>
      <c r="HV356" s="103"/>
      <c r="HW356" s="103"/>
      <c r="HX356" s="103"/>
      <c r="HY356" s="103"/>
      <c r="HZ356" s="103"/>
      <c r="IA356" s="103"/>
      <c r="IB356" s="103"/>
      <c r="IC356" s="103"/>
      <c r="ID356" s="103"/>
      <c r="IE356" s="103"/>
      <c r="IF356" s="103"/>
      <c r="IG356" s="103"/>
      <c r="IH356" s="103"/>
      <c r="II356" s="103"/>
      <c r="IJ356" s="103"/>
      <c r="IK356" s="103"/>
      <c r="IL356" s="103"/>
      <c r="IM356" s="103"/>
      <c r="IN356" s="103"/>
      <c r="IO356" s="103"/>
      <c r="IP356" s="103"/>
      <c r="IQ356" s="103"/>
      <c r="IR356" s="103"/>
      <c r="IS356" s="103"/>
      <c r="IT356" s="103"/>
      <c r="IU356" s="103"/>
      <c r="IV356" s="103"/>
      <c r="IW356" s="103"/>
      <c r="IX356" s="103"/>
      <c r="IY356" s="103"/>
      <c r="IZ356" s="103"/>
    </row>
    <row r="357" spans="1:260" s="108" customFormat="1" ht="15" hidden="1" x14ac:dyDescent="0.25">
      <c r="A357" s="8"/>
      <c r="B357" s="8"/>
      <c r="C357" s="4"/>
      <c r="D357" s="9"/>
      <c r="E357" s="9"/>
      <c r="F357" s="9"/>
      <c r="G357" s="9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103"/>
      <c r="U357" s="4"/>
      <c r="V357" s="4"/>
      <c r="W357" s="4"/>
      <c r="X357" s="4"/>
      <c r="Y357" s="4"/>
      <c r="Z357" s="4"/>
      <c r="AA357" s="4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103"/>
      <c r="BX357" s="103"/>
      <c r="BY357" s="103"/>
      <c r="BZ357" s="103"/>
      <c r="CA357" s="103"/>
      <c r="CB357" s="103"/>
      <c r="CC357" s="103"/>
      <c r="CD357" s="103"/>
      <c r="CE357" s="103"/>
      <c r="CF357" s="103"/>
      <c r="CG357" s="103"/>
      <c r="CH357" s="103"/>
      <c r="CI357" s="103"/>
      <c r="CJ357" s="103"/>
      <c r="CK357" s="103"/>
      <c r="CL357" s="103"/>
      <c r="CM357" s="103"/>
      <c r="CN357" s="103"/>
      <c r="CO357" s="103"/>
      <c r="CP357" s="103"/>
      <c r="CQ357" s="103"/>
      <c r="CR357" s="103"/>
      <c r="CS357" s="103"/>
      <c r="CT357" s="103"/>
      <c r="CU357" s="103"/>
      <c r="CV357" s="103"/>
      <c r="CW357" s="103"/>
      <c r="CX357" s="103"/>
      <c r="CY357" s="103"/>
      <c r="CZ357" s="103"/>
      <c r="DA357" s="103"/>
      <c r="DB357" s="103"/>
      <c r="DC357" s="103"/>
      <c r="DD357" s="103"/>
      <c r="DE357" s="103"/>
      <c r="DF357" s="103"/>
      <c r="DG357" s="103"/>
      <c r="DH357" s="103"/>
      <c r="DI357" s="103"/>
      <c r="DJ357" s="103"/>
      <c r="DK357" s="103"/>
      <c r="DL357" s="103"/>
      <c r="DM357" s="103"/>
      <c r="DN357" s="103"/>
      <c r="DO357" s="103"/>
      <c r="DP357" s="103"/>
      <c r="DQ357" s="103"/>
      <c r="DR357" s="103"/>
      <c r="DS357" s="103"/>
      <c r="DT357" s="103"/>
      <c r="DU357" s="103"/>
      <c r="DV357" s="103"/>
      <c r="DW357" s="103"/>
      <c r="DX357" s="103"/>
      <c r="DY357" s="103"/>
      <c r="DZ357" s="103"/>
      <c r="EA357" s="103"/>
      <c r="EB357" s="103"/>
      <c r="EC357" s="103"/>
      <c r="ED357" s="103"/>
      <c r="EE357" s="103"/>
      <c r="EF357" s="103"/>
      <c r="EG357" s="103"/>
      <c r="EH357" s="103"/>
      <c r="EI357" s="103"/>
      <c r="EJ357" s="103"/>
      <c r="EK357" s="103"/>
      <c r="EL357" s="103"/>
      <c r="EM357" s="103"/>
      <c r="EN357" s="103"/>
      <c r="EO357" s="103"/>
      <c r="EP357" s="103"/>
      <c r="EQ357" s="103"/>
      <c r="ER357" s="103"/>
      <c r="ES357" s="103"/>
      <c r="ET357" s="103"/>
      <c r="EU357" s="103"/>
      <c r="EV357" s="103"/>
      <c r="EW357" s="103"/>
      <c r="EX357" s="103"/>
      <c r="EY357" s="103"/>
      <c r="EZ357" s="103"/>
      <c r="FA357" s="103"/>
      <c r="FB357" s="103"/>
      <c r="FC357" s="103"/>
      <c r="FD357" s="103"/>
      <c r="FE357" s="103"/>
      <c r="FF357" s="103"/>
      <c r="FG357" s="103"/>
      <c r="FH357" s="103"/>
      <c r="FI357" s="103"/>
      <c r="FJ357" s="103"/>
      <c r="FK357" s="103"/>
      <c r="FL357" s="103"/>
      <c r="FM357" s="103"/>
      <c r="FN357" s="103"/>
      <c r="FO357" s="103"/>
      <c r="FP357" s="103"/>
      <c r="FQ357" s="103"/>
      <c r="FR357" s="103"/>
      <c r="FS357" s="103"/>
      <c r="FT357" s="103"/>
      <c r="FU357" s="103"/>
      <c r="FV357" s="103"/>
      <c r="FW357" s="103"/>
      <c r="FX357" s="103"/>
      <c r="FY357" s="103"/>
      <c r="FZ357" s="103"/>
      <c r="GA357" s="103"/>
      <c r="GB357" s="103"/>
      <c r="GC357" s="103"/>
      <c r="GD357" s="103"/>
      <c r="GE357" s="103"/>
      <c r="GF357" s="103"/>
      <c r="GG357" s="103"/>
      <c r="GH357" s="103"/>
      <c r="GI357" s="103"/>
      <c r="GJ357" s="103"/>
      <c r="GK357" s="103"/>
      <c r="GL357" s="103"/>
      <c r="GM357" s="103"/>
      <c r="GN357" s="103"/>
      <c r="GO357" s="103"/>
      <c r="GP357" s="103"/>
      <c r="GQ357" s="103"/>
      <c r="GR357" s="103"/>
      <c r="GS357" s="103"/>
      <c r="GT357" s="103"/>
      <c r="GU357" s="103"/>
      <c r="GV357" s="103"/>
      <c r="GW357" s="103"/>
      <c r="GX357" s="103"/>
      <c r="GY357" s="103"/>
      <c r="GZ357" s="103"/>
      <c r="HA357" s="103"/>
      <c r="HB357" s="103"/>
      <c r="HC357" s="103"/>
      <c r="HD357" s="103"/>
      <c r="HE357" s="103"/>
      <c r="HF357" s="103"/>
      <c r="HG357" s="103"/>
      <c r="HH357" s="103"/>
      <c r="HI357" s="103"/>
      <c r="HJ357" s="103"/>
      <c r="HK357" s="103"/>
      <c r="HL357" s="103"/>
      <c r="HM357" s="103"/>
      <c r="HN357" s="103"/>
      <c r="HO357" s="103"/>
      <c r="HP357" s="103"/>
      <c r="HQ357" s="103"/>
      <c r="HR357" s="103"/>
      <c r="HS357" s="103"/>
      <c r="HT357" s="103"/>
      <c r="HU357" s="103"/>
      <c r="HV357" s="103"/>
      <c r="HW357" s="103"/>
      <c r="HX357" s="103"/>
      <c r="HY357" s="103"/>
      <c r="HZ357" s="103"/>
      <c r="IA357" s="103"/>
      <c r="IB357" s="103"/>
      <c r="IC357" s="103"/>
      <c r="ID357" s="103"/>
      <c r="IE357" s="103"/>
      <c r="IF357" s="103"/>
      <c r="IG357" s="103"/>
      <c r="IH357" s="103"/>
      <c r="II357" s="103"/>
      <c r="IJ357" s="103"/>
      <c r="IK357" s="103"/>
      <c r="IL357" s="103"/>
      <c r="IM357" s="103"/>
      <c r="IN357" s="103"/>
      <c r="IO357" s="103"/>
      <c r="IP357" s="103"/>
      <c r="IQ357" s="103"/>
      <c r="IR357" s="103"/>
      <c r="IS357" s="103"/>
      <c r="IT357" s="103"/>
      <c r="IU357" s="103"/>
      <c r="IV357" s="103"/>
      <c r="IW357" s="103"/>
      <c r="IX357" s="103"/>
      <c r="IY357" s="103"/>
      <c r="IZ357" s="103"/>
    </row>
    <row r="358" spans="1:260" s="108" customFormat="1" ht="15" hidden="1" x14ac:dyDescent="0.25">
      <c r="A358" s="8"/>
      <c r="B358" s="8"/>
      <c r="C358" s="4"/>
      <c r="D358" s="9"/>
      <c r="E358" s="9"/>
      <c r="F358" s="9"/>
      <c r="G358" s="9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103"/>
      <c r="U358" s="4"/>
      <c r="V358" s="4"/>
      <c r="W358" s="4"/>
      <c r="X358" s="4"/>
      <c r="Y358" s="4"/>
      <c r="Z358" s="4"/>
      <c r="AA358" s="4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  <c r="BD358" s="103"/>
      <c r="BE358" s="103"/>
      <c r="BF358" s="103"/>
      <c r="BG358" s="103"/>
      <c r="BH358" s="103"/>
      <c r="BI358" s="103"/>
      <c r="BJ358" s="103"/>
      <c r="BK358" s="103"/>
      <c r="BL358" s="103"/>
      <c r="BM358" s="103"/>
      <c r="BN358" s="103"/>
      <c r="BO358" s="103"/>
      <c r="BP358" s="103"/>
      <c r="BQ358" s="103"/>
      <c r="BR358" s="103"/>
      <c r="BS358" s="103"/>
      <c r="BT358" s="103"/>
      <c r="BU358" s="103"/>
      <c r="BV358" s="103"/>
      <c r="BW358" s="103"/>
      <c r="BX358" s="103"/>
      <c r="BY358" s="103"/>
      <c r="BZ358" s="103"/>
      <c r="CA358" s="103"/>
      <c r="CB358" s="103"/>
      <c r="CC358" s="103"/>
      <c r="CD358" s="103"/>
      <c r="CE358" s="103"/>
      <c r="CF358" s="103"/>
      <c r="CG358" s="103"/>
      <c r="CH358" s="103"/>
      <c r="CI358" s="103"/>
      <c r="CJ358" s="103"/>
      <c r="CK358" s="103"/>
      <c r="CL358" s="103"/>
      <c r="CM358" s="103"/>
      <c r="CN358" s="103"/>
      <c r="CO358" s="103"/>
      <c r="CP358" s="103"/>
      <c r="CQ358" s="103"/>
      <c r="CR358" s="103"/>
      <c r="CS358" s="103"/>
      <c r="CT358" s="103"/>
      <c r="CU358" s="103"/>
      <c r="CV358" s="103"/>
      <c r="CW358" s="103"/>
      <c r="CX358" s="103"/>
      <c r="CY358" s="103"/>
      <c r="CZ358" s="103"/>
      <c r="DA358" s="103"/>
      <c r="DB358" s="103"/>
      <c r="DC358" s="103"/>
      <c r="DD358" s="103"/>
      <c r="DE358" s="103"/>
      <c r="DF358" s="103"/>
      <c r="DG358" s="103"/>
      <c r="DH358" s="103"/>
      <c r="DI358" s="103"/>
      <c r="DJ358" s="103"/>
      <c r="DK358" s="103"/>
      <c r="DL358" s="103"/>
      <c r="DM358" s="103"/>
      <c r="DN358" s="103"/>
      <c r="DO358" s="103"/>
      <c r="DP358" s="103"/>
      <c r="DQ358" s="103"/>
      <c r="DR358" s="103"/>
      <c r="DS358" s="103"/>
      <c r="DT358" s="103"/>
      <c r="DU358" s="103"/>
      <c r="DV358" s="103"/>
      <c r="DW358" s="103"/>
      <c r="DX358" s="103"/>
      <c r="DY358" s="103"/>
      <c r="DZ358" s="103"/>
      <c r="EA358" s="103"/>
      <c r="EB358" s="103"/>
      <c r="EC358" s="103"/>
      <c r="ED358" s="103"/>
      <c r="EE358" s="103"/>
      <c r="EF358" s="103"/>
      <c r="EG358" s="103"/>
      <c r="EH358" s="103"/>
      <c r="EI358" s="103"/>
      <c r="EJ358" s="103"/>
      <c r="EK358" s="103"/>
      <c r="EL358" s="103"/>
      <c r="EM358" s="103"/>
      <c r="EN358" s="103"/>
      <c r="EO358" s="103"/>
      <c r="EP358" s="103"/>
      <c r="EQ358" s="103"/>
      <c r="ER358" s="103"/>
      <c r="ES358" s="103"/>
      <c r="ET358" s="103"/>
      <c r="EU358" s="103"/>
      <c r="EV358" s="103"/>
      <c r="EW358" s="103"/>
      <c r="EX358" s="103"/>
      <c r="EY358" s="103"/>
      <c r="EZ358" s="103"/>
      <c r="FA358" s="103"/>
      <c r="FB358" s="103"/>
      <c r="FC358" s="103"/>
      <c r="FD358" s="103"/>
      <c r="FE358" s="103"/>
      <c r="FF358" s="103"/>
      <c r="FG358" s="103"/>
      <c r="FH358" s="103"/>
      <c r="FI358" s="103"/>
      <c r="FJ358" s="103"/>
      <c r="FK358" s="103"/>
      <c r="FL358" s="103"/>
      <c r="FM358" s="103"/>
      <c r="FN358" s="103"/>
      <c r="FO358" s="103"/>
      <c r="FP358" s="103"/>
      <c r="FQ358" s="103"/>
      <c r="FR358" s="103"/>
      <c r="FS358" s="103"/>
      <c r="FT358" s="103"/>
      <c r="FU358" s="103"/>
      <c r="FV358" s="103"/>
      <c r="FW358" s="103"/>
      <c r="FX358" s="103"/>
      <c r="FY358" s="103"/>
      <c r="FZ358" s="103"/>
      <c r="GA358" s="103"/>
      <c r="GB358" s="103"/>
      <c r="GC358" s="103"/>
      <c r="GD358" s="103"/>
      <c r="GE358" s="103"/>
      <c r="GF358" s="103"/>
      <c r="GG358" s="103"/>
      <c r="GH358" s="103"/>
      <c r="GI358" s="103"/>
      <c r="GJ358" s="103"/>
      <c r="GK358" s="103"/>
      <c r="GL358" s="103"/>
      <c r="GM358" s="103"/>
      <c r="GN358" s="103"/>
      <c r="GO358" s="103"/>
      <c r="GP358" s="103"/>
      <c r="GQ358" s="103"/>
      <c r="GR358" s="103"/>
      <c r="GS358" s="103"/>
      <c r="GT358" s="103"/>
      <c r="GU358" s="103"/>
      <c r="GV358" s="103"/>
      <c r="GW358" s="103"/>
      <c r="GX358" s="103"/>
      <c r="GY358" s="103"/>
      <c r="GZ358" s="103"/>
      <c r="HA358" s="103"/>
      <c r="HB358" s="103"/>
      <c r="HC358" s="103"/>
      <c r="HD358" s="103"/>
      <c r="HE358" s="103"/>
      <c r="HF358" s="103"/>
      <c r="HG358" s="103"/>
      <c r="HH358" s="103"/>
      <c r="HI358" s="103"/>
      <c r="HJ358" s="103"/>
      <c r="HK358" s="103"/>
      <c r="HL358" s="103"/>
      <c r="HM358" s="103"/>
      <c r="HN358" s="103"/>
      <c r="HO358" s="103"/>
      <c r="HP358" s="103"/>
      <c r="HQ358" s="103"/>
      <c r="HR358" s="103"/>
      <c r="HS358" s="103"/>
      <c r="HT358" s="103"/>
      <c r="HU358" s="103"/>
      <c r="HV358" s="103"/>
      <c r="HW358" s="103"/>
      <c r="HX358" s="103"/>
      <c r="HY358" s="103"/>
      <c r="HZ358" s="103"/>
      <c r="IA358" s="103"/>
      <c r="IB358" s="103"/>
      <c r="IC358" s="103"/>
      <c r="ID358" s="103"/>
      <c r="IE358" s="103"/>
      <c r="IF358" s="103"/>
      <c r="IG358" s="103"/>
      <c r="IH358" s="103"/>
      <c r="II358" s="103"/>
      <c r="IJ358" s="103"/>
      <c r="IK358" s="103"/>
      <c r="IL358" s="103"/>
      <c r="IM358" s="103"/>
      <c r="IN358" s="103"/>
      <c r="IO358" s="103"/>
      <c r="IP358" s="103"/>
      <c r="IQ358" s="103"/>
      <c r="IR358" s="103"/>
      <c r="IS358" s="103"/>
      <c r="IT358" s="103"/>
      <c r="IU358" s="103"/>
      <c r="IV358" s="103"/>
      <c r="IW358" s="103"/>
      <c r="IX358" s="103"/>
      <c r="IY358" s="103"/>
      <c r="IZ358" s="103"/>
    </row>
    <row r="359" spans="1:260" s="108" customFormat="1" ht="15" hidden="1" x14ac:dyDescent="0.25">
      <c r="A359" s="8"/>
      <c r="B359" s="8"/>
      <c r="C359" s="4"/>
      <c r="D359" s="9"/>
      <c r="E359" s="9"/>
      <c r="F359" s="9"/>
      <c r="G359" s="9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103"/>
      <c r="U359" s="4"/>
      <c r="V359" s="4"/>
      <c r="W359" s="4"/>
      <c r="X359" s="4"/>
      <c r="Y359" s="4"/>
      <c r="Z359" s="4"/>
      <c r="AA359" s="4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  <c r="BD359" s="103"/>
      <c r="BE359" s="103"/>
      <c r="BF359" s="103"/>
      <c r="BG359" s="103"/>
      <c r="BH359" s="103"/>
      <c r="BI359" s="103"/>
      <c r="BJ359" s="103"/>
      <c r="BK359" s="103"/>
      <c r="BL359" s="103"/>
      <c r="BM359" s="103"/>
      <c r="BN359" s="103"/>
      <c r="BO359" s="103"/>
      <c r="BP359" s="103"/>
      <c r="BQ359" s="103"/>
      <c r="BR359" s="103"/>
      <c r="BS359" s="103"/>
      <c r="BT359" s="103"/>
      <c r="BU359" s="103"/>
      <c r="BV359" s="103"/>
      <c r="BW359" s="103"/>
      <c r="BX359" s="103"/>
      <c r="BY359" s="103"/>
      <c r="BZ359" s="103"/>
      <c r="CA359" s="103"/>
      <c r="CB359" s="103"/>
      <c r="CC359" s="103"/>
      <c r="CD359" s="103"/>
      <c r="CE359" s="103"/>
      <c r="CF359" s="103"/>
      <c r="CG359" s="103"/>
      <c r="CH359" s="103"/>
      <c r="CI359" s="103"/>
      <c r="CJ359" s="103"/>
      <c r="CK359" s="103"/>
      <c r="CL359" s="103"/>
      <c r="CM359" s="103"/>
      <c r="CN359" s="103"/>
      <c r="CO359" s="103"/>
      <c r="CP359" s="103"/>
      <c r="CQ359" s="103"/>
      <c r="CR359" s="103"/>
      <c r="CS359" s="103"/>
      <c r="CT359" s="103"/>
      <c r="CU359" s="103"/>
      <c r="CV359" s="103"/>
      <c r="CW359" s="103"/>
      <c r="CX359" s="103"/>
      <c r="CY359" s="103"/>
      <c r="CZ359" s="103"/>
      <c r="DA359" s="103"/>
      <c r="DB359" s="103"/>
      <c r="DC359" s="103"/>
      <c r="DD359" s="103"/>
      <c r="DE359" s="103"/>
      <c r="DF359" s="103"/>
      <c r="DG359" s="103"/>
      <c r="DH359" s="103"/>
      <c r="DI359" s="103"/>
      <c r="DJ359" s="103"/>
      <c r="DK359" s="103"/>
      <c r="DL359" s="103"/>
      <c r="DM359" s="103"/>
      <c r="DN359" s="103"/>
      <c r="DO359" s="103"/>
      <c r="DP359" s="103"/>
      <c r="DQ359" s="103"/>
      <c r="DR359" s="103"/>
      <c r="DS359" s="103"/>
      <c r="DT359" s="103"/>
      <c r="DU359" s="103"/>
      <c r="DV359" s="103"/>
      <c r="DW359" s="103"/>
      <c r="DX359" s="103"/>
      <c r="DY359" s="103"/>
      <c r="DZ359" s="103"/>
      <c r="EA359" s="103"/>
      <c r="EB359" s="103"/>
      <c r="EC359" s="103"/>
      <c r="ED359" s="103"/>
      <c r="EE359" s="103"/>
      <c r="EF359" s="103"/>
      <c r="EG359" s="103"/>
      <c r="EH359" s="103"/>
      <c r="EI359" s="103"/>
      <c r="EJ359" s="103"/>
      <c r="EK359" s="103"/>
      <c r="EL359" s="103"/>
      <c r="EM359" s="103"/>
      <c r="EN359" s="103"/>
      <c r="EO359" s="103"/>
      <c r="EP359" s="103"/>
      <c r="EQ359" s="103"/>
      <c r="ER359" s="103"/>
      <c r="ES359" s="103"/>
      <c r="ET359" s="103"/>
      <c r="EU359" s="103"/>
      <c r="EV359" s="103"/>
      <c r="EW359" s="103"/>
      <c r="EX359" s="103"/>
      <c r="EY359" s="103"/>
      <c r="EZ359" s="103"/>
      <c r="FA359" s="103"/>
      <c r="FB359" s="103"/>
      <c r="FC359" s="103"/>
      <c r="FD359" s="103"/>
      <c r="FE359" s="103"/>
      <c r="FF359" s="103"/>
      <c r="FG359" s="103"/>
      <c r="FH359" s="103"/>
      <c r="FI359" s="103"/>
      <c r="FJ359" s="103"/>
      <c r="FK359" s="103"/>
      <c r="FL359" s="103"/>
      <c r="FM359" s="103"/>
      <c r="FN359" s="103"/>
      <c r="FO359" s="103"/>
      <c r="FP359" s="103"/>
      <c r="FQ359" s="103"/>
      <c r="FR359" s="103"/>
      <c r="FS359" s="103"/>
      <c r="FT359" s="103"/>
      <c r="FU359" s="103"/>
      <c r="FV359" s="103"/>
      <c r="FW359" s="103"/>
      <c r="FX359" s="103"/>
      <c r="FY359" s="103"/>
      <c r="FZ359" s="103"/>
      <c r="GA359" s="103"/>
      <c r="GB359" s="103"/>
      <c r="GC359" s="103"/>
      <c r="GD359" s="103"/>
      <c r="GE359" s="103"/>
      <c r="GF359" s="103"/>
      <c r="GG359" s="103"/>
      <c r="GH359" s="103"/>
      <c r="GI359" s="103"/>
      <c r="GJ359" s="103"/>
      <c r="GK359" s="103"/>
      <c r="GL359" s="103"/>
      <c r="GM359" s="103"/>
      <c r="GN359" s="103"/>
      <c r="GO359" s="103"/>
      <c r="GP359" s="103"/>
      <c r="GQ359" s="103"/>
      <c r="GR359" s="103"/>
      <c r="GS359" s="103"/>
      <c r="GT359" s="103"/>
      <c r="GU359" s="103"/>
      <c r="GV359" s="103"/>
      <c r="GW359" s="103"/>
      <c r="GX359" s="103"/>
      <c r="GY359" s="103"/>
      <c r="GZ359" s="103"/>
      <c r="HA359" s="103"/>
      <c r="HB359" s="103"/>
      <c r="HC359" s="103"/>
      <c r="HD359" s="103"/>
      <c r="HE359" s="103"/>
      <c r="HF359" s="103"/>
      <c r="HG359" s="103"/>
      <c r="HH359" s="103"/>
      <c r="HI359" s="103"/>
      <c r="HJ359" s="103"/>
      <c r="HK359" s="103"/>
      <c r="HL359" s="103"/>
      <c r="HM359" s="103"/>
      <c r="HN359" s="103"/>
      <c r="HO359" s="103"/>
      <c r="HP359" s="103"/>
      <c r="HQ359" s="103"/>
      <c r="HR359" s="103"/>
      <c r="HS359" s="103"/>
      <c r="HT359" s="103"/>
      <c r="HU359" s="103"/>
      <c r="HV359" s="103"/>
      <c r="HW359" s="103"/>
      <c r="HX359" s="103"/>
      <c r="HY359" s="103"/>
      <c r="HZ359" s="103"/>
      <c r="IA359" s="103"/>
      <c r="IB359" s="103"/>
      <c r="IC359" s="103"/>
      <c r="ID359" s="103"/>
      <c r="IE359" s="103"/>
      <c r="IF359" s="103"/>
      <c r="IG359" s="103"/>
      <c r="IH359" s="103"/>
      <c r="II359" s="103"/>
      <c r="IJ359" s="103"/>
      <c r="IK359" s="103"/>
      <c r="IL359" s="103"/>
      <c r="IM359" s="103"/>
      <c r="IN359" s="103"/>
      <c r="IO359" s="103"/>
      <c r="IP359" s="103"/>
      <c r="IQ359" s="103"/>
      <c r="IR359" s="103"/>
      <c r="IS359" s="103"/>
      <c r="IT359" s="103"/>
      <c r="IU359" s="103"/>
      <c r="IV359" s="103"/>
      <c r="IW359" s="103"/>
      <c r="IX359" s="103"/>
      <c r="IY359" s="103"/>
      <c r="IZ359" s="103"/>
    </row>
    <row r="360" spans="1:260" s="108" customFormat="1" ht="15" hidden="1" x14ac:dyDescent="0.25">
      <c r="A360" s="8"/>
      <c r="B360" s="8"/>
      <c r="C360" s="4"/>
      <c r="D360" s="9"/>
      <c r="E360" s="9"/>
      <c r="F360" s="9"/>
      <c r="G360" s="9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103"/>
      <c r="U360" s="4"/>
      <c r="V360" s="4"/>
      <c r="W360" s="4"/>
      <c r="X360" s="4"/>
      <c r="Y360" s="4"/>
      <c r="Z360" s="4"/>
      <c r="AA360" s="4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  <c r="BD360" s="103"/>
      <c r="BE360" s="103"/>
      <c r="BF360" s="103"/>
      <c r="BG360" s="103"/>
      <c r="BH360" s="103"/>
      <c r="BI360" s="103"/>
      <c r="BJ360" s="103"/>
      <c r="BK360" s="103"/>
      <c r="BL360" s="103"/>
      <c r="BM360" s="103"/>
      <c r="BN360" s="103"/>
      <c r="BO360" s="103"/>
      <c r="BP360" s="103"/>
      <c r="BQ360" s="103"/>
      <c r="BR360" s="103"/>
      <c r="BS360" s="103"/>
      <c r="BT360" s="103"/>
      <c r="BU360" s="103"/>
      <c r="BV360" s="103"/>
      <c r="BW360" s="103"/>
      <c r="BX360" s="103"/>
      <c r="BY360" s="103"/>
      <c r="BZ360" s="103"/>
      <c r="CA360" s="103"/>
      <c r="CB360" s="103"/>
      <c r="CC360" s="103"/>
      <c r="CD360" s="103"/>
      <c r="CE360" s="103"/>
      <c r="CF360" s="103"/>
      <c r="CG360" s="103"/>
      <c r="CH360" s="103"/>
      <c r="CI360" s="103"/>
      <c r="CJ360" s="103"/>
      <c r="CK360" s="103"/>
      <c r="CL360" s="103"/>
      <c r="CM360" s="103"/>
      <c r="CN360" s="103"/>
      <c r="CO360" s="103"/>
      <c r="CP360" s="103"/>
      <c r="CQ360" s="103"/>
      <c r="CR360" s="103"/>
      <c r="CS360" s="103"/>
      <c r="CT360" s="103"/>
      <c r="CU360" s="103"/>
      <c r="CV360" s="103"/>
      <c r="CW360" s="103"/>
      <c r="CX360" s="103"/>
      <c r="CY360" s="103"/>
      <c r="CZ360" s="103"/>
      <c r="DA360" s="103"/>
      <c r="DB360" s="103"/>
      <c r="DC360" s="103"/>
      <c r="DD360" s="103"/>
      <c r="DE360" s="103"/>
      <c r="DF360" s="103"/>
      <c r="DG360" s="103"/>
      <c r="DH360" s="103"/>
      <c r="DI360" s="103"/>
      <c r="DJ360" s="103"/>
      <c r="DK360" s="103"/>
      <c r="DL360" s="103"/>
      <c r="DM360" s="103"/>
      <c r="DN360" s="103"/>
      <c r="DO360" s="103"/>
      <c r="DP360" s="103"/>
      <c r="DQ360" s="103"/>
      <c r="DR360" s="103"/>
      <c r="DS360" s="103"/>
      <c r="DT360" s="103"/>
      <c r="DU360" s="103"/>
      <c r="DV360" s="103"/>
      <c r="DW360" s="103"/>
      <c r="DX360" s="103"/>
      <c r="DY360" s="103"/>
      <c r="DZ360" s="103"/>
      <c r="EA360" s="103"/>
      <c r="EB360" s="103"/>
      <c r="EC360" s="103"/>
      <c r="ED360" s="103"/>
      <c r="EE360" s="103"/>
      <c r="EF360" s="103"/>
      <c r="EG360" s="103"/>
      <c r="EH360" s="103"/>
      <c r="EI360" s="103"/>
      <c r="EJ360" s="103"/>
      <c r="EK360" s="103"/>
      <c r="EL360" s="103"/>
      <c r="EM360" s="103"/>
      <c r="EN360" s="103"/>
      <c r="EO360" s="103"/>
      <c r="EP360" s="103"/>
      <c r="EQ360" s="103"/>
      <c r="ER360" s="103"/>
      <c r="ES360" s="103"/>
      <c r="ET360" s="103"/>
      <c r="EU360" s="103"/>
      <c r="EV360" s="103"/>
      <c r="EW360" s="103"/>
      <c r="EX360" s="103"/>
      <c r="EY360" s="103"/>
      <c r="EZ360" s="103"/>
      <c r="FA360" s="103"/>
      <c r="FB360" s="103"/>
      <c r="FC360" s="103"/>
      <c r="FD360" s="103"/>
      <c r="FE360" s="103"/>
      <c r="FF360" s="103"/>
      <c r="FG360" s="103"/>
      <c r="FH360" s="103"/>
      <c r="FI360" s="103"/>
      <c r="FJ360" s="103"/>
      <c r="FK360" s="103"/>
      <c r="FL360" s="103"/>
      <c r="FM360" s="103"/>
      <c r="FN360" s="103"/>
      <c r="FO360" s="103"/>
      <c r="FP360" s="103"/>
      <c r="FQ360" s="103"/>
      <c r="FR360" s="103"/>
      <c r="FS360" s="103"/>
      <c r="FT360" s="103"/>
      <c r="FU360" s="103"/>
      <c r="FV360" s="103"/>
      <c r="FW360" s="103"/>
      <c r="FX360" s="103"/>
      <c r="FY360" s="103"/>
      <c r="FZ360" s="103"/>
      <c r="GA360" s="103"/>
      <c r="GB360" s="103"/>
      <c r="GC360" s="103"/>
      <c r="GD360" s="103"/>
      <c r="GE360" s="103"/>
      <c r="GF360" s="103"/>
      <c r="GG360" s="103"/>
      <c r="GH360" s="103"/>
      <c r="GI360" s="103"/>
      <c r="GJ360" s="103"/>
      <c r="GK360" s="103"/>
      <c r="GL360" s="103"/>
      <c r="GM360" s="103"/>
      <c r="GN360" s="103"/>
      <c r="GO360" s="103"/>
      <c r="GP360" s="103"/>
      <c r="GQ360" s="103"/>
      <c r="GR360" s="103"/>
      <c r="GS360" s="103"/>
      <c r="GT360" s="103"/>
      <c r="GU360" s="103"/>
      <c r="GV360" s="103"/>
      <c r="GW360" s="103"/>
      <c r="GX360" s="103"/>
      <c r="GY360" s="103"/>
      <c r="GZ360" s="103"/>
      <c r="HA360" s="103"/>
      <c r="HB360" s="103"/>
      <c r="HC360" s="103"/>
      <c r="HD360" s="103"/>
      <c r="HE360" s="103"/>
      <c r="HF360" s="103"/>
      <c r="HG360" s="103"/>
      <c r="HH360" s="103"/>
      <c r="HI360" s="103"/>
      <c r="HJ360" s="103"/>
      <c r="HK360" s="103"/>
      <c r="HL360" s="103"/>
      <c r="HM360" s="103"/>
      <c r="HN360" s="103"/>
      <c r="HO360" s="103"/>
      <c r="HP360" s="103"/>
      <c r="HQ360" s="103"/>
      <c r="HR360" s="103"/>
      <c r="HS360" s="103"/>
      <c r="HT360" s="103"/>
      <c r="HU360" s="103"/>
      <c r="HV360" s="103"/>
      <c r="HW360" s="103"/>
      <c r="HX360" s="103"/>
      <c r="HY360" s="103"/>
      <c r="HZ360" s="103"/>
      <c r="IA360" s="103"/>
      <c r="IB360" s="103"/>
      <c r="IC360" s="103"/>
      <c r="ID360" s="103"/>
      <c r="IE360" s="103"/>
      <c r="IF360" s="103"/>
      <c r="IG360" s="103"/>
      <c r="IH360" s="103"/>
      <c r="II360" s="103"/>
      <c r="IJ360" s="103"/>
      <c r="IK360" s="103"/>
      <c r="IL360" s="103"/>
      <c r="IM360" s="103"/>
      <c r="IN360" s="103"/>
      <c r="IO360" s="103"/>
      <c r="IP360" s="103"/>
      <c r="IQ360" s="103"/>
      <c r="IR360" s="103"/>
      <c r="IS360" s="103"/>
      <c r="IT360" s="103"/>
      <c r="IU360" s="103"/>
      <c r="IV360" s="103"/>
      <c r="IW360" s="103"/>
      <c r="IX360" s="103"/>
      <c r="IY360" s="103"/>
      <c r="IZ360" s="103"/>
    </row>
    <row r="361" spans="1:260" s="108" customFormat="1" ht="15" hidden="1" x14ac:dyDescent="0.25">
      <c r="A361" s="8"/>
      <c r="B361" s="8"/>
      <c r="C361" s="4"/>
      <c r="D361" s="9"/>
      <c r="E361" s="9"/>
      <c r="F361" s="9"/>
      <c r="G361" s="9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103"/>
      <c r="U361" s="4"/>
      <c r="V361" s="4"/>
      <c r="W361" s="4"/>
      <c r="X361" s="4"/>
      <c r="Y361" s="4"/>
      <c r="Z361" s="4"/>
      <c r="AA361" s="4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3"/>
      <c r="BQ361" s="103"/>
      <c r="BR361" s="103"/>
      <c r="BS361" s="103"/>
      <c r="BT361" s="103"/>
      <c r="BU361" s="103"/>
      <c r="BV361" s="103"/>
      <c r="BW361" s="103"/>
      <c r="BX361" s="103"/>
      <c r="BY361" s="103"/>
      <c r="BZ361" s="103"/>
      <c r="CA361" s="103"/>
      <c r="CB361" s="103"/>
      <c r="CC361" s="103"/>
      <c r="CD361" s="103"/>
      <c r="CE361" s="103"/>
      <c r="CF361" s="103"/>
      <c r="CG361" s="103"/>
      <c r="CH361" s="103"/>
      <c r="CI361" s="103"/>
      <c r="CJ361" s="103"/>
      <c r="CK361" s="103"/>
      <c r="CL361" s="103"/>
      <c r="CM361" s="103"/>
      <c r="CN361" s="103"/>
      <c r="CO361" s="103"/>
      <c r="CP361" s="103"/>
      <c r="CQ361" s="103"/>
      <c r="CR361" s="103"/>
      <c r="CS361" s="103"/>
      <c r="CT361" s="103"/>
      <c r="CU361" s="103"/>
      <c r="CV361" s="103"/>
      <c r="CW361" s="103"/>
      <c r="CX361" s="103"/>
      <c r="CY361" s="103"/>
      <c r="CZ361" s="103"/>
      <c r="DA361" s="103"/>
      <c r="DB361" s="103"/>
      <c r="DC361" s="103"/>
      <c r="DD361" s="103"/>
      <c r="DE361" s="103"/>
      <c r="DF361" s="103"/>
      <c r="DG361" s="103"/>
      <c r="DH361" s="103"/>
      <c r="DI361" s="103"/>
      <c r="DJ361" s="103"/>
      <c r="DK361" s="103"/>
      <c r="DL361" s="103"/>
      <c r="DM361" s="103"/>
      <c r="DN361" s="103"/>
      <c r="DO361" s="103"/>
      <c r="DP361" s="103"/>
      <c r="DQ361" s="103"/>
      <c r="DR361" s="103"/>
      <c r="DS361" s="103"/>
      <c r="DT361" s="103"/>
      <c r="DU361" s="103"/>
      <c r="DV361" s="103"/>
      <c r="DW361" s="103"/>
      <c r="DX361" s="103"/>
      <c r="DY361" s="103"/>
      <c r="DZ361" s="103"/>
      <c r="EA361" s="103"/>
      <c r="EB361" s="103"/>
      <c r="EC361" s="103"/>
      <c r="ED361" s="103"/>
      <c r="EE361" s="103"/>
      <c r="EF361" s="103"/>
      <c r="EG361" s="103"/>
      <c r="EH361" s="103"/>
      <c r="EI361" s="103"/>
      <c r="EJ361" s="103"/>
      <c r="EK361" s="103"/>
      <c r="EL361" s="103"/>
      <c r="EM361" s="103"/>
      <c r="EN361" s="103"/>
      <c r="EO361" s="103"/>
      <c r="EP361" s="103"/>
      <c r="EQ361" s="103"/>
      <c r="ER361" s="103"/>
      <c r="ES361" s="103"/>
      <c r="ET361" s="103"/>
      <c r="EU361" s="103"/>
      <c r="EV361" s="103"/>
      <c r="EW361" s="103"/>
      <c r="EX361" s="103"/>
      <c r="EY361" s="103"/>
      <c r="EZ361" s="103"/>
      <c r="FA361" s="103"/>
      <c r="FB361" s="103"/>
      <c r="FC361" s="103"/>
      <c r="FD361" s="103"/>
      <c r="FE361" s="103"/>
      <c r="FF361" s="103"/>
      <c r="FG361" s="103"/>
      <c r="FH361" s="103"/>
      <c r="FI361" s="103"/>
      <c r="FJ361" s="103"/>
      <c r="FK361" s="103"/>
      <c r="FL361" s="103"/>
      <c r="FM361" s="103"/>
      <c r="FN361" s="103"/>
      <c r="FO361" s="103"/>
      <c r="FP361" s="103"/>
      <c r="FQ361" s="103"/>
      <c r="FR361" s="103"/>
      <c r="FS361" s="103"/>
      <c r="FT361" s="103"/>
      <c r="FU361" s="103"/>
      <c r="FV361" s="103"/>
      <c r="FW361" s="103"/>
      <c r="FX361" s="103"/>
      <c r="FY361" s="103"/>
      <c r="FZ361" s="103"/>
      <c r="GA361" s="103"/>
      <c r="GB361" s="103"/>
      <c r="GC361" s="103"/>
      <c r="GD361" s="103"/>
      <c r="GE361" s="103"/>
      <c r="GF361" s="103"/>
      <c r="GG361" s="103"/>
      <c r="GH361" s="103"/>
      <c r="GI361" s="103"/>
      <c r="GJ361" s="103"/>
      <c r="GK361" s="103"/>
      <c r="GL361" s="103"/>
      <c r="GM361" s="103"/>
      <c r="GN361" s="103"/>
      <c r="GO361" s="103"/>
      <c r="GP361" s="103"/>
      <c r="GQ361" s="103"/>
      <c r="GR361" s="103"/>
      <c r="GS361" s="103"/>
      <c r="GT361" s="103"/>
      <c r="GU361" s="103"/>
      <c r="GV361" s="103"/>
      <c r="GW361" s="103"/>
      <c r="GX361" s="103"/>
      <c r="GY361" s="103"/>
      <c r="GZ361" s="103"/>
      <c r="HA361" s="103"/>
      <c r="HB361" s="103"/>
      <c r="HC361" s="103"/>
      <c r="HD361" s="103"/>
      <c r="HE361" s="103"/>
      <c r="HF361" s="103"/>
      <c r="HG361" s="103"/>
      <c r="HH361" s="103"/>
      <c r="HI361" s="103"/>
      <c r="HJ361" s="103"/>
      <c r="HK361" s="103"/>
      <c r="HL361" s="103"/>
      <c r="HM361" s="103"/>
      <c r="HN361" s="103"/>
      <c r="HO361" s="103"/>
      <c r="HP361" s="103"/>
      <c r="HQ361" s="103"/>
      <c r="HR361" s="103"/>
      <c r="HS361" s="103"/>
      <c r="HT361" s="103"/>
      <c r="HU361" s="103"/>
      <c r="HV361" s="103"/>
      <c r="HW361" s="103"/>
      <c r="HX361" s="103"/>
      <c r="HY361" s="103"/>
      <c r="HZ361" s="103"/>
      <c r="IA361" s="103"/>
      <c r="IB361" s="103"/>
      <c r="IC361" s="103"/>
      <c r="ID361" s="103"/>
      <c r="IE361" s="103"/>
      <c r="IF361" s="103"/>
      <c r="IG361" s="103"/>
      <c r="IH361" s="103"/>
      <c r="II361" s="103"/>
      <c r="IJ361" s="103"/>
      <c r="IK361" s="103"/>
      <c r="IL361" s="103"/>
      <c r="IM361" s="103"/>
      <c r="IN361" s="103"/>
      <c r="IO361" s="103"/>
      <c r="IP361" s="103"/>
      <c r="IQ361" s="103"/>
      <c r="IR361" s="103"/>
      <c r="IS361" s="103"/>
      <c r="IT361" s="103"/>
      <c r="IU361" s="103"/>
      <c r="IV361" s="103"/>
      <c r="IW361" s="103"/>
      <c r="IX361" s="103"/>
      <c r="IY361" s="103"/>
      <c r="IZ361" s="103"/>
    </row>
    <row r="362" spans="1:260" s="108" customFormat="1" ht="15" hidden="1" x14ac:dyDescent="0.25">
      <c r="A362" s="8"/>
      <c r="B362" s="8"/>
      <c r="C362" s="4"/>
      <c r="D362" s="9"/>
      <c r="E362" s="9"/>
      <c r="F362" s="9"/>
      <c r="G362" s="9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103"/>
      <c r="U362" s="4"/>
      <c r="V362" s="4"/>
      <c r="W362" s="4"/>
      <c r="X362" s="4"/>
      <c r="Y362" s="4"/>
      <c r="Z362" s="4"/>
      <c r="AA362" s="4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  <c r="BD362" s="103"/>
      <c r="BE362" s="103"/>
      <c r="BF362" s="103"/>
      <c r="BG362" s="103"/>
      <c r="BH362" s="103"/>
      <c r="BI362" s="103"/>
      <c r="BJ362" s="103"/>
      <c r="BK362" s="103"/>
      <c r="BL362" s="103"/>
      <c r="BM362" s="103"/>
      <c r="BN362" s="103"/>
      <c r="BO362" s="103"/>
      <c r="BP362" s="103"/>
      <c r="BQ362" s="103"/>
      <c r="BR362" s="103"/>
      <c r="BS362" s="103"/>
      <c r="BT362" s="103"/>
      <c r="BU362" s="103"/>
      <c r="BV362" s="103"/>
      <c r="BW362" s="103"/>
      <c r="BX362" s="103"/>
      <c r="BY362" s="103"/>
      <c r="BZ362" s="103"/>
      <c r="CA362" s="103"/>
      <c r="CB362" s="103"/>
      <c r="CC362" s="103"/>
      <c r="CD362" s="103"/>
      <c r="CE362" s="103"/>
      <c r="CF362" s="103"/>
      <c r="CG362" s="103"/>
      <c r="CH362" s="103"/>
      <c r="CI362" s="103"/>
      <c r="CJ362" s="103"/>
      <c r="CK362" s="103"/>
      <c r="CL362" s="103"/>
      <c r="CM362" s="103"/>
      <c r="CN362" s="103"/>
      <c r="CO362" s="103"/>
      <c r="CP362" s="103"/>
      <c r="CQ362" s="103"/>
      <c r="CR362" s="103"/>
      <c r="CS362" s="103"/>
      <c r="CT362" s="103"/>
      <c r="CU362" s="103"/>
      <c r="CV362" s="103"/>
      <c r="CW362" s="103"/>
      <c r="CX362" s="103"/>
      <c r="CY362" s="103"/>
      <c r="CZ362" s="103"/>
      <c r="DA362" s="103"/>
      <c r="DB362" s="103"/>
      <c r="DC362" s="103"/>
      <c r="DD362" s="103"/>
      <c r="DE362" s="103"/>
      <c r="DF362" s="103"/>
      <c r="DG362" s="103"/>
      <c r="DH362" s="103"/>
      <c r="DI362" s="103"/>
      <c r="DJ362" s="103"/>
      <c r="DK362" s="103"/>
      <c r="DL362" s="103"/>
      <c r="DM362" s="103"/>
      <c r="DN362" s="103"/>
      <c r="DO362" s="103"/>
      <c r="DP362" s="103"/>
      <c r="DQ362" s="103"/>
      <c r="DR362" s="103"/>
      <c r="DS362" s="103"/>
      <c r="DT362" s="103"/>
      <c r="DU362" s="103"/>
      <c r="DV362" s="103"/>
      <c r="DW362" s="103"/>
      <c r="DX362" s="103"/>
      <c r="DY362" s="103"/>
      <c r="DZ362" s="103"/>
      <c r="EA362" s="103"/>
      <c r="EB362" s="103"/>
      <c r="EC362" s="103"/>
      <c r="ED362" s="103"/>
      <c r="EE362" s="103"/>
      <c r="EF362" s="103"/>
      <c r="EG362" s="103"/>
      <c r="EH362" s="103"/>
      <c r="EI362" s="103"/>
      <c r="EJ362" s="103"/>
      <c r="EK362" s="103"/>
      <c r="EL362" s="103"/>
      <c r="EM362" s="103"/>
      <c r="EN362" s="103"/>
      <c r="EO362" s="103"/>
      <c r="EP362" s="103"/>
      <c r="EQ362" s="103"/>
      <c r="ER362" s="103"/>
      <c r="ES362" s="103"/>
      <c r="ET362" s="103"/>
      <c r="EU362" s="103"/>
      <c r="EV362" s="103"/>
      <c r="EW362" s="103"/>
      <c r="EX362" s="103"/>
      <c r="EY362" s="103"/>
      <c r="EZ362" s="103"/>
      <c r="FA362" s="103"/>
      <c r="FB362" s="103"/>
      <c r="FC362" s="103"/>
      <c r="FD362" s="103"/>
      <c r="FE362" s="103"/>
      <c r="FF362" s="103"/>
      <c r="FG362" s="103"/>
      <c r="FH362" s="103"/>
      <c r="FI362" s="103"/>
      <c r="FJ362" s="103"/>
      <c r="FK362" s="103"/>
      <c r="FL362" s="103"/>
      <c r="FM362" s="103"/>
      <c r="FN362" s="103"/>
      <c r="FO362" s="103"/>
      <c r="FP362" s="103"/>
      <c r="FQ362" s="103"/>
      <c r="FR362" s="103"/>
      <c r="FS362" s="103"/>
      <c r="FT362" s="103"/>
      <c r="FU362" s="103"/>
      <c r="FV362" s="103"/>
      <c r="FW362" s="103"/>
      <c r="FX362" s="103"/>
      <c r="FY362" s="103"/>
      <c r="FZ362" s="103"/>
      <c r="GA362" s="103"/>
      <c r="GB362" s="103"/>
      <c r="GC362" s="103"/>
      <c r="GD362" s="103"/>
      <c r="GE362" s="103"/>
      <c r="GF362" s="103"/>
      <c r="GG362" s="103"/>
      <c r="GH362" s="103"/>
      <c r="GI362" s="103"/>
      <c r="GJ362" s="103"/>
      <c r="GK362" s="103"/>
      <c r="GL362" s="103"/>
      <c r="GM362" s="103"/>
      <c r="GN362" s="103"/>
      <c r="GO362" s="103"/>
      <c r="GP362" s="103"/>
      <c r="GQ362" s="103"/>
      <c r="GR362" s="103"/>
      <c r="GS362" s="103"/>
      <c r="GT362" s="103"/>
      <c r="GU362" s="103"/>
      <c r="GV362" s="103"/>
      <c r="GW362" s="103"/>
      <c r="GX362" s="103"/>
      <c r="GY362" s="103"/>
      <c r="GZ362" s="103"/>
      <c r="HA362" s="103"/>
      <c r="HB362" s="103"/>
      <c r="HC362" s="103"/>
      <c r="HD362" s="103"/>
      <c r="HE362" s="103"/>
      <c r="HF362" s="103"/>
      <c r="HG362" s="103"/>
      <c r="HH362" s="103"/>
      <c r="HI362" s="103"/>
      <c r="HJ362" s="103"/>
      <c r="HK362" s="103"/>
      <c r="HL362" s="103"/>
      <c r="HM362" s="103"/>
      <c r="HN362" s="103"/>
      <c r="HO362" s="103"/>
      <c r="HP362" s="103"/>
      <c r="HQ362" s="103"/>
      <c r="HR362" s="103"/>
      <c r="HS362" s="103"/>
      <c r="HT362" s="103"/>
      <c r="HU362" s="103"/>
      <c r="HV362" s="103"/>
      <c r="HW362" s="103"/>
      <c r="HX362" s="103"/>
      <c r="HY362" s="103"/>
      <c r="HZ362" s="103"/>
      <c r="IA362" s="103"/>
      <c r="IB362" s="103"/>
      <c r="IC362" s="103"/>
      <c r="ID362" s="103"/>
      <c r="IE362" s="103"/>
      <c r="IF362" s="103"/>
      <c r="IG362" s="103"/>
      <c r="IH362" s="103"/>
      <c r="II362" s="103"/>
      <c r="IJ362" s="103"/>
      <c r="IK362" s="103"/>
      <c r="IL362" s="103"/>
      <c r="IM362" s="103"/>
      <c r="IN362" s="103"/>
      <c r="IO362" s="103"/>
      <c r="IP362" s="103"/>
      <c r="IQ362" s="103"/>
      <c r="IR362" s="103"/>
      <c r="IS362" s="103"/>
      <c r="IT362" s="103"/>
      <c r="IU362" s="103"/>
      <c r="IV362" s="103"/>
      <c r="IW362" s="103"/>
      <c r="IX362" s="103"/>
      <c r="IY362" s="103"/>
      <c r="IZ362" s="103"/>
    </row>
    <row r="363" spans="1:260" s="108" customFormat="1" ht="15" hidden="1" x14ac:dyDescent="0.25">
      <c r="A363" s="8"/>
      <c r="B363" s="8"/>
      <c r="C363" s="4"/>
      <c r="D363" s="9"/>
      <c r="E363" s="9"/>
      <c r="F363" s="9"/>
      <c r="G363" s="9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103"/>
      <c r="U363" s="4"/>
      <c r="V363" s="4"/>
      <c r="W363" s="4"/>
      <c r="X363" s="4"/>
      <c r="Y363" s="4"/>
      <c r="Z363" s="4"/>
      <c r="AA363" s="4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  <c r="BD363" s="103"/>
      <c r="BE363" s="103"/>
      <c r="BF363" s="103"/>
      <c r="BG363" s="103"/>
      <c r="BH363" s="103"/>
      <c r="BI363" s="103"/>
      <c r="BJ363" s="103"/>
      <c r="BK363" s="103"/>
      <c r="BL363" s="103"/>
      <c r="BM363" s="103"/>
      <c r="BN363" s="103"/>
      <c r="BO363" s="103"/>
      <c r="BP363" s="103"/>
      <c r="BQ363" s="103"/>
      <c r="BR363" s="103"/>
      <c r="BS363" s="103"/>
      <c r="BT363" s="103"/>
      <c r="BU363" s="103"/>
      <c r="BV363" s="103"/>
      <c r="BW363" s="103"/>
      <c r="BX363" s="103"/>
      <c r="BY363" s="103"/>
      <c r="BZ363" s="103"/>
      <c r="CA363" s="103"/>
      <c r="CB363" s="103"/>
      <c r="CC363" s="103"/>
      <c r="CD363" s="103"/>
      <c r="CE363" s="103"/>
      <c r="CF363" s="103"/>
      <c r="CG363" s="103"/>
      <c r="CH363" s="103"/>
      <c r="CI363" s="103"/>
      <c r="CJ363" s="103"/>
      <c r="CK363" s="103"/>
      <c r="CL363" s="103"/>
      <c r="CM363" s="103"/>
      <c r="CN363" s="103"/>
      <c r="CO363" s="103"/>
      <c r="CP363" s="103"/>
      <c r="CQ363" s="103"/>
      <c r="CR363" s="103"/>
      <c r="CS363" s="103"/>
      <c r="CT363" s="103"/>
      <c r="CU363" s="103"/>
      <c r="CV363" s="103"/>
      <c r="CW363" s="103"/>
      <c r="CX363" s="103"/>
      <c r="CY363" s="103"/>
      <c r="CZ363" s="103"/>
      <c r="DA363" s="103"/>
      <c r="DB363" s="103"/>
      <c r="DC363" s="103"/>
      <c r="DD363" s="103"/>
      <c r="DE363" s="103"/>
      <c r="DF363" s="103"/>
      <c r="DG363" s="103"/>
      <c r="DH363" s="103"/>
      <c r="DI363" s="103"/>
      <c r="DJ363" s="103"/>
      <c r="DK363" s="103"/>
      <c r="DL363" s="103"/>
      <c r="DM363" s="103"/>
      <c r="DN363" s="103"/>
      <c r="DO363" s="103"/>
      <c r="DP363" s="103"/>
      <c r="DQ363" s="103"/>
      <c r="DR363" s="103"/>
      <c r="DS363" s="103"/>
      <c r="DT363" s="103"/>
      <c r="DU363" s="103"/>
      <c r="DV363" s="103"/>
      <c r="DW363" s="103"/>
      <c r="DX363" s="103"/>
      <c r="DY363" s="103"/>
      <c r="DZ363" s="103"/>
      <c r="EA363" s="103"/>
      <c r="EB363" s="103"/>
      <c r="EC363" s="103"/>
      <c r="ED363" s="103"/>
      <c r="EE363" s="103"/>
      <c r="EF363" s="103"/>
      <c r="EG363" s="103"/>
      <c r="EH363" s="103"/>
      <c r="EI363" s="103"/>
      <c r="EJ363" s="103"/>
      <c r="EK363" s="103"/>
      <c r="EL363" s="103"/>
      <c r="EM363" s="103"/>
      <c r="EN363" s="103"/>
      <c r="EO363" s="103"/>
      <c r="EP363" s="103"/>
      <c r="EQ363" s="103"/>
      <c r="ER363" s="103"/>
      <c r="ES363" s="103"/>
      <c r="ET363" s="103"/>
      <c r="EU363" s="103"/>
      <c r="EV363" s="103"/>
      <c r="EW363" s="103"/>
      <c r="EX363" s="103"/>
      <c r="EY363" s="103"/>
      <c r="EZ363" s="103"/>
      <c r="FA363" s="103"/>
      <c r="FB363" s="103"/>
      <c r="FC363" s="103"/>
      <c r="FD363" s="103"/>
      <c r="FE363" s="103"/>
      <c r="FF363" s="103"/>
      <c r="FG363" s="103"/>
      <c r="FH363" s="103"/>
      <c r="FI363" s="103"/>
      <c r="FJ363" s="103"/>
      <c r="FK363" s="103"/>
      <c r="FL363" s="103"/>
      <c r="FM363" s="103"/>
      <c r="FN363" s="103"/>
      <c r="FO363" s="103"/>
      <c r="FP363" s="103"/>
      <c r="FQ363" s="103"/>
      <c r="FR363" s="103"/>
      <c r="FS363" s="103"/>
      <c r="FT363" s="103"/>
      <c r="FU363" s="103"/>
      <c r="FV363" s="103"/>
      <c r="FW363" s="103"/>
      <c r="FX363" s="103"/>
      <c r="FY363" s="103"/>
      <c r="FZ363" s="103"/>
      <c r="GA363" s="103"/>
      <c r="GB363" s="103"/>
      <c r="GC363" s="103"/>
      <c r="GD363" s="103"/>
      <c r="GE363" s="103"/>
      <c r="GF363" s="103"/>
      <c r="GG363" s="103"/>
      <c r="GH363" s="103"/>
      <c r="GI363" s="103"/>
      <c r="GJ363" s="103"/>
      <c r="GK363" s="103"/>
      <c r="GL363" s="103"/>
      <c r="GM363" s="103"/>
      <c r="GN363" s="103"/>
      <c r="GO363" s="103"/>
      <c r="GP363" s="103"/>
      <c r="GQ363" s="103"/>
      <c r="GR363" s="103"/>
      <c r="GS363" s="103"/>
      <c r="GT363" s="103"/>
      <c r="GU363" s="103"/>
      <c r="GV363" s="103"/>
      <c r="GW363" s="103"/>
      <c r="GX363" s="103"/>
      <c r="GY363" s="103"/>
      <c r="GZ363" s="103"/>
      <c r="HA363" s="103"/>
      <c r="HB363" s="103"/>
      <c r="HC363" s="103"/>
      <c r="HD363" s="103"/>
      <c r="HE363" s="103"/>
      <c r="HF363" s="103"/>
      <c r="HG363" s="103"/>
      <c r="HH363" s="103"/>
      <c r="HI363" s="103"/>
      <c r="HJ363" s="103"/>
      <c r="HK363" s="103"/>
      <c r="HL363" s="103"/>
      <c r="HM363" s="103"/>
      <c r="HN363" s="103"/>
      <c r="HO363" s="103"/>
      <c r="HP363" s="103"/>
      <c r="HQ363" s="103"/>
      <c r="HR363" s="103"/>
      <c r="HS363" s="103"/>
      <c r="HT363" s="103"/>
      <c r="HU363" s="103"/>
      <c r="HV363" s="103"/>
      <c r="HW363" s="103"/>
      <c r="HX363" s="103"/>
      <c r="HY363" s="103"/>
      <c r="HZ363" s="103"/>
      <c r="IA363" s="103"/>
      <c r="IB363" s="103"/>
      <c r="IC363" s="103"/>
      <c r="ID363" s="103"/>
      <c r="IE363" s="103"/>
      <c r="IF363" s="103"/>
      <c r="IG363" s="103"/>
      <c r="IH363" s="103"/>
      <c r="II363" s="103"/>
      <c r="IJ363" s="103"/>
      <c r="IK363" s="103"/>
      <c r="IL363" s="103"/>
      <c r="IM363" s="103"/>
      <c r="IN363" s="103"/>
      <c r="IO363" s="103"/>
      <c r="IP363" s="103"/>
      <c r="IQ363" s="103"/>
      <c r="IR363" s="103"/>
      <c r="IS363" s="103"/>
      <c r="IT363" s="103"/>
      <c r="IU363" s="103"/>
      <c r="IV363" s="103"/>
      <c r="IW363" s="103"/>
      <c r="IX363" s="103"/>
      <c r="IY363" s="103"/>
      <c r="IZ363" s="103"/>
    </row>
    <row r="364" spans="1:260" s="108" customFormat="1" ht="15" hidden="1" x14ac:dyDescent="0.25">
      <c r="A364" s="8"/>
      <c r="B364" s="8"/>
      <c r="C364" s="4"/>
      <c r="D364" s="9"/>
      <c r="E364" s="9"/>
      <c r="F364" s="9"/>
      <c r="G364" s="9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103"/>
      <c r="U364" s="4"/>
      <c r="V364" s="4"/>
      <c r="W364" s="4"/>
      <c r="X364" s="4"/>
      <c r="Y364" s="4"/>
      <c r="Z364" s="4"/>
      <c r="AA364" s="4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3"/>
      <c r="BN364" s="103"/>
      <c r="BO364" s="103"/>
      <c r="BP364" s="103"/>
      <c r="BQ364" s="103"/>
      <c r="BR364" s="103"/>
      <c r="BS364" s="103"/>
      <c r="BT364" s="103"/>
      <c r="BU364" s="103"/>
      <c r="BV364" s="103"/>
      <c r="BW364" s="103"/>
      <c r="BX364" s="103"/>
      <c r="BY364" s="103"/>
      <c r="BZ364" s="103"/>
      <c r="CA364" s="103"/>
      <c r="CB364" s="103"/>
      <c r="CC364" s="103"/>
      <c r="CD364" s="103"/>
      <c r="CE364" s="103"/>
      <c r="CF364" s="103"/>
      <c r="CG364" s="103"/>
      <c r="CH364" s="103"/>
      <c r="CI364" s="103"/>
      <c r="CJ364" s="103"/>
      <c r="CK364" s="103"/>
      <c r="CL364" s="103"/>
      <c r="CM364" s="103"/>
      <c r="CN364" s="103"/>
      <c r="CO364" s="103"/>
      <c r="CP364" s="103"/>
      <c r="CQ364" s="103"/>
      <c r="CR364" s="103"/>
      <c r="CS364" s="103"/>
      <c r="CT364" s="103"/>
      <c r="CU364" s="103"/>
      <c r="CV364" s="103"/>
      <c r="CW364" s="103"/>
      <c r="CX364" s="103"/>
      <c r="CY364" s="103"/>
      <c r="CZ364" s="103"/>
      <c r="DA364" s="103"/>
      <c r="DB364" s="103"/>
      <c r="DC364" s="103"/>
      <c r="DD364" s="103"/>
      <c r="DE364" s="103"/>
      <c r="DF364" s="103"/>
      <c r="DG364" s="103"/>
      <c r="DH364" s="103"/>
      <c r="DI364" s="103"/>
      <c r="DJ364" s="103"/>
      <c r="DK364" s="103"/>
      <c r="DL364" s="103"/>
      <c r="DM364" s="103"/>
      <c r="DN364" s="103"/>
      <c r="DO364" s="103"/>
      <c r="DP364" s="103"/>
      <c r="DQ364" s="103"/>
      <c r="DR364" s="103"/>
      <c r="DS364" s="103"/>
      <c r="DT364" s="103"/>
      <c r="DU364" s="103"/>
      <c r="DV364" s="103"/>
      <c r="DW364" s="103"/>
      <c r="DX364" s="103"/>
      <c r="DY364" s="103"/>
      <c r="DZ364" s="103"/>
      <c r="EA364" s="103"/>
      <c r="EB364" s="103"/>
      <c r="EC364" s="103"/>
      <c r="ED364" s="103"/>
      <c r="EE364" s="103"/>
      <c r="EF364" s="103"/>
      <c r="EG364" s="103"/>
      <c r="EH364" s="103"/>
      <c r="EI364" s="103"/>
      <c r="EJ364" s="103"/>
      <c r="EK364" s="103"/>
      <c r="EL364" s="103"/>
      <c r="EM364" s="103"/>
      <c r="EN364" s="103"/>
      <c r="EO364" s="103"/>
      <c r="EP364" s="103"/>
      <c r="EQ364" s="103"/>
      <c r="ER364" s="103"/>
      <c r="ES364" s="103"/>
      <c r="ET364" s="103"/>
      <c r="EU364" s="103"/>
      <c r="EV364" s="103"/>
      <c r="EW364" s="103"/>
      <c r="EX364" s="103"/>
      <c r="EY364" s="103"/>
      <c r="EZ364" s="103"/>
      <c r="FA364" s="103"/>
      <c r="FB364" s="103"/>
      <c r="FC364" s="103"/>
      <c r="FD364" s="103"/>
      <c r="FE364" s="103"/>
      <c r="FF364" s="103"/>
      <c r="FG364" s="103"/>
      <c r="FH364" s="103"/>
      <c r="FI364" s="103"/>
      <c r="FJ364" s="103"/>
      <c r="FK364" s="103"/>
      <c r="FL364" s="103"/>
      <c r="FM364" s="103"/>
      <c r="FN364" s="103"/>
      <c r="FO364" s="103"/>
      <c r="FP364" s="103"/>
      <c r="FQ364" s="103"/>
      <c r="FR364" s="103"/>
      <c r="FS364" s="103"/>
      <c r="FT364" s="103"/>
      <c r="FU364" s="103"/>
      <c r="FV364" s="103"/>
      <c r="FW364" s="103"/>
      <c r="FX364" s="103"/>
      <c r="FY364" s="103"/>
      <c r="FZ364" s="103"/>
      <c r="GA364" s="103"/>
      <c r="GB364" s="103"/>
      <c r="GC364" s="103"/>
      <c r="GD364" s="103"/>
      <c r="GE364" s="103"/>
      <c r="GF364" s="103"/>
      <c r="GG364" s="103"/>
      <c r="GH364" s="103"/>
      <c r="GI364" s="103"/>
      <c r="GJ364" s="103"/>
      <c r="GK364" s="103"/>
      <c r="GL364" s="103"/>
      <c r="GM364" s="103"/>
      <c r="GN364" s="103"/>
      <c r="GO364" s="103"/>
      <c r="GP364" s="103"/>
      <c r="GQ364" s="103"/>
      <c r="GR364" s="103"/>
      <c r="GS364" s="103"/>
      <c r="GT364" s="103"/>
      <c r="GU364" s="103"/>
      <c r="GV364" s="103"/>
      <c r="GW364" s="103"/>
      <c r="GX364" s="103"/>
      <c r="GY364" s="103"/>
      <c r="GZ364" s="103"/>
      <c r="HA364" s="103"/>
      <c r="HB364" s="103"/>
      <c r="HC364" s="103"/>
      <c r="HD364" s="103"/>
      <c r="HE364" s="103"/>
      <c r="HF364" s="103"/>
      <c r="HG364" s="103"/>
      <c r="HH364" s="103"/>
      <c r="HI364" s="103"/>
      <c r="HJ364" s="103"/>
      <c r="HK364" s="103"/>
      <c r="HL364" s="103"/>
      <c r="HM364" s="103"/>
      <c r="HN364" s="103"/>
      <c r="HO364" s="103"/>
      <c r="HP364" s="103"/>
      <c r="HQ364" s="103"/>
      <c r="HR364" s="103"/>
      <c r="HS364" s="103"/>
      <c r="HT364" s="103"/>
      <c r="HU364" s="103"/>
      <c r="HV364" s="103"/>
      <c r="HW364" s="103"/>
      <c r="HX364" s="103"/>
      <c r="HY364" s="103"/>
      <c r="HZ364" s="103"/>
      <c r="IA364" s="103"/>
      <c r="IB364" s="103"/>
      <c r="IC364" s="103"/>
      <c r="ID364" s="103"/>
      <c r="IE364" s="103"/>
      <c r="IF364" s="103"/>
      <c r="IG364" s="103"/>
      <c r="IH364" s="103"/>
      <c r="II364" s="103"/>
      <c r="IJ364" s="103"/>
      <c r="IK364" s="103"/>
      <c r="IL364" s="103"/>
      <c r="IM364" s="103"/>
      <c r="IN364" s="103"/>
      <c r="IO364" s="103"/>
      <c r="IP364" s="103"/>
      <c r="IQ364" s="103"/>
      <c r="IR364" s="103"/>
      <c r="IS364" s="103"/>
      <c r="IT364" s="103"/>
      <c r="IU364" s="103"/>
      <c r="IV364" s="103"/>
      <c r="IW364" s="103"/>
      <c r="IX364" s="103"/>
      <c r="IY364" s="103"/>
      <c r="IZ364" s="103"/>
    </row>
    <row r="365" spans="1:260" s="108" customFormat="1" ht="15" hidden="1" x14ac:dyDescent="0.25">
      <c r="A365" s="8"/>
      <c r="B365" s="8"/>
      <c r="C365" s="4"/>
      <c r="D365" s="9"/>
      <c r="E365" s="9"/>
      <c r="F365" s="9"/>
      <c r="G365" s="9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103"/>
      <c r="U365" s="4"/>
      <c r="V365" s="4"/>
      <c r="W365" s="4"/>
      <c r="X365" s="4"/>
      <c r="Y365" s="4"/>
      <c r="Z365" s="4"/>
      <c r="AA365" s="4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103"/>
      <c r="CH365" s="103"/>
      <c r="CI365" s="103"/>
      <c r="CJ365" s="103"/>
      <c r="CK365" s="103"/>
      <c r="CL365" s="103"/>
      <c r="CM365" s="103"/>
      <c r="CN365" s="103"/>
      <c r="CO365" s="103"/>
      <c r="CP365" s="103"/>
      <c r="CQ365" s="103"/>
      <c r="CR365" s="103"/>
      <c r="CS365" s="103"/>
      <c r="CT365" s="103"/>
      <c r="CU365" s="103"/>
      <c r="CV365" s="103"/>
      <c r="CW365" s="103"/>
      <c r="CX365" s="103"/>
      <c r="CY365" s="103"/>
      <c r="CZ365" s="103"/>
      <c r="DA365" s="103"/>
      <c r="DB365" s="103"/>
      <c r="DC365" s="103"/>
      <c r="DD365" s="103"/>
      <c r="DE365" s="103"/>
      <c r="DF365" s="103"/>
      <c r="DG365" s="103"/>
      <c r="DH365" s="103"/>
      <c r="DI365" s="103"/>
      <c r="DJ365" s="103"/>
      <c r="DK365" s="103"/>
      <c r="DL365" s="103"/>
      <c r="DM365" s="103"/>
      <c r="DN365" s="103"/>
      <c r="DO365" s="103"/>
      <c r="DP365" s="103"/>
      <c r="DQ365" s="103"/>
      <c r="DR365" s="103"/>
      <c r="DS365" s="103"/>
      <c r="DT365" s="103"/>
      <c r="DU365" s="103"/>
      <c r="DV365" s="103"/>
      <c r="DW365" s="103"/>
      <c r="DX365" s="103"/>
      <c r="DY365" s="103"/>
      <c r="DZ365" s="103"/>
      <c r="EA365" s="103"/>
      <c r="EB365" s="103"/>
      <c r="EC365" s="103"/>
      <c r="ED365" s="103"/>
      <c r="EE365" s="103"/>
      <c r="EF365" s="103"/>
      <c r="EG365" s="103"/>
      <c r="EH365" s="103"/>
      <c r="EI365" s="103"/>
      <c r="EJ365" s="103"/>
      <c r="EK365" s="103"/>
      <c r="EL365" s="103"/>
      <c r="EM365" s="103"/>
      <c r="EN365" s="103"/>
      <c r="EO365" s="103"/>
      <c r="EP365" s="103"/>
      <c r="EQ365" s="103"/>
      <c r="ER365" s="103"/>
      <c r="ES365" s="103"/>
      <c r="ET365" s="103"/>
      <c r="EU365" s="103"/>
      <c r="EV365" s="103"/>
      <c r="EW365" s="103"/>
      <c r="EX365" s="103"/>
      <c r="EY365" s="103"/>
      <c r="EZ365" s="103"/>
      <c r="FA365" s="103"/>
      <c r="FB365" s="103"/>
      <c r="FC365" s="103"/>
      <c r="FD365" s="103"/>
      <c r="FE365" s="103"/>
      <c r="FF365" s="103"/>
      <c r="FG365" s="103"/>
      <c r="FH365" s="103"/>
      <c r="FI365" s="103"/>
      <c r="FJ365" s="103"/>
      <c r="FK365" s="103"/>
      <c r="FL365" s="103"/>
      <c r="FM365" s="103"/>
      <c r="FN365" s="103"/>
      <c r="FO365" s="103"/>
      <c r="FP365" s="103"/>
      <c r="FQ365" s="103"/>
      <c r="FR365" s="103"/>
      <c r="FS365" s="103"/>
      <c r="FT365" s="103"/>
      <c r="FU365" s="103"/>
      <c r="FV365" s="103"/>
      <c r="FW365" s="103"/>
      <c r="FX365" s="103"/>
      <c r="FY365" s="103"/>
      <c r="FZ365" s="103"/>
      <c r="GA365" s="103"/>
      <c r="GB365" s="103"/>
      <c r="GC365" s="103"/>
      <c r="GD365" s="103"/>
      <c r="GE365" s="103"/>
      <c r="GF365" s="103"/>
      <c r="GG365" s="103"/>
      <c r="GH365" s="103"/>
      <c r="GI365" s="103"/>
      <c r="GJ365" s="103"/>
      <c r="GK365" s="103"/>
      <c r="GL365" s="103"/>
      <c r="GM365" s="103"/>
      <c r="GN365" s="103"/>
      <c r="GO365" s="103"/>
      <c r="GP365" s="103"/>
      <c r="GQ365" s="103"/>
      <c r="GR365" s="103"/>
      <c r="GS365" s="103"/>
      <c r="GT365" s="103"/>
      <c r="GU365" s="103"/>
      <c r="GV365" s="103"/>
      <c r="GW365" s="103"/>
      <c r="GX365" s="103"/>
      <c r="GY365" s="103"/>
      <c r="GZ365" s="103"/>
      <c r="HA365" s="103"/>
      <c r="HB365" s="103"/>
      <c r="HC365" s="103"/>
      <c r="HD365" s="103"/>
      <c r="HE365" s="103"/>
      <c r="HF365" s="103"/>
      <c r="HG365" s="103"/>
      <c r="HH365" s="103"/>
      <c r="HI365" s="103"/>
      <c r="HJ365" s="103"/>
      <c r="HK365" s="103"/>
      <c r="HL365" s="103"/>
      <c r="HM365" s="103"/>
      <c r="HN365" s="103"/>
      <c r="HO365" s="103"/>
      <c r="HP365" s="103"/>
      <c r="HQ365" s="103"/>
      <c r="HR365" s="103"/>
      <c r="HS365" s="103"/>
      <c r="HT365" s="103"/>
      <c r="HU365" s="103"/>
      <c r="HV365" s="103"/>
      <c r="HW365" s="103"/>
      <c r="HX365" s="103"/>
      <c r="HY365" s="103"/>
      <c r="HZ365" s="103"/>
      <c r="IA365" s="103"/>
      <c r="IB365" s="103"/>
      <c r="IC365" s="103"/>
      <c r="ID365" s="103"/>
      <c r="IE365" s="103"/>
      <c r="IF365" s="103"/>
      <c r="IG365" s="103"/>
      <c r="IH365" s="103"/>
      <c r="II365" s="103"/>
      <c r="IJ365" s="103"/>
      <c r="IK365" s="103"/>
      <c r="IL365" s="103"/>
      <c r="IM365" s="103"/>
      <c r="IN365" s="103"/>
      <c r="IO365" s="103"/>
      <c r="IP365" s="103"/>
      <c r="IQ365" s="103"/>
      <c r="IR365" s="103"/>
      <c r="IS365" s="103"/>
      <c r="IT365" s="103"/>
      <c r="IU365" s="103"/>
      <c r="IV365" s="103"/>
      <c r="IW365" s="103"/>
      <c r="IX365" s="103"/>
      <c r="IY365" s="103"/>
      <c r="IZ365" s="103"/>
    </row>
    <row r="366" spans="1:260" s="108" customFormat="1" ht="15" hidden="1" x14ac:dyDescent="0.25">
      <c r="A366" s="8"/>
      <c r="B366" s="8"/>
      <c r="C366" s="4"/>
      <c r="D366" s="9"/>
      <c r="E366" s="9"/>
      <c r="F366" s="9"/>
      <c r="G366" s="9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103"/>
      <c r="U366" s="4"/>
      <c r="V366" s="4"/>
      <c r="W366" s="4"/>
      <c r="X366" s="4"/>
      <c r="Y366" s="4"/>
      <c r="Z366" s="4"/>
      <c r="AA366" s="4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3"/>
      <c r="BQ366" s="103"/>
      <c r="BR366" s="103"/>
      <c r="BS366" s="103"/>
      <c r="BT366" s="103"/>
      <c r="BU366" s="103"/>
      <c r="BV366" s="103"/>
      <c r="BW366" s="103"/>
      <c r="BX366" s="103"/>
      <c r="BY366" s="103"/>
      <c r="BZ366" s="103"/>
      <c r="CA366" s="103"/>
      <c r="CB366" s="103"/>
      <c r="CC366" s="103"/>
      <c r="CD366" s="103"/>
      <c r="CE366" s="103"/>
      <c r="CF366" s="103"/>
      <c r="CG366" s="103"/>
      <c r="CH366" s="103"/>
      <c r="CI366" s="103"/>
      <c r="CJ366" s="103"/>
      <c r="CK366" s="103"/>
      <c r="CL366" s="103"/>
      <c r="CM366" s="103"/>
      <c r="CN366" s="103"/>
      <c r="CO366" s="103"/>
      <c r="CP366" s="103"/>
      <c r="CQ366" s="103"/>
      <c r="CR366" s="103"/>
      <c r="CS366" s="103"/>
      <c r="CT366" s="103"/>
      <c r="CU366" s="103"/>
      <c r="CV366" s="103"/>
      <c r="CW366" s="103"/>
      <c r="CX366" s="103"/>
      <c r="CY366" s="103"/>
      <c r="CZ366" s="103"/>
      <c r="DA366" s="103"/>
      <c r="DB366" s="103"/>
      <c r="DC366" s="103"/>
      <c r="DD366" s="103"/>
      <c r="DE366" s="103"/>
      <c r="DF366" s="103"/>
      <c r="DG366" s="103"/>
      <c r="DH366" s="103"/>
      <c r="DI366" s="103"/>
      <c r="DJ366" s="103"/>
      <c r="DK366" s="103"/>
      <c r="DL366" s="103"/>
      <c r="DM366" s="103"/>
      <c r="DN366" s="103"/>
      <c r="DO366" s="103"/>
      <c r="DP366" s="103"/>
      <c r="DQ366" s="103"/>
      <c r="DR366" s="103"/>
      <c r="DS366" s="103"/>
      <c r="DT366" s="103"/>
      <c r="DU366" s="103"/>
      <c r="DV366" s="103"/>
      <c r="DW366" s="103"/>
      <c r="DX366" s="103"/>
      <c r="DY366" s="103"/>
      <c r="DZ366" s="103"/>
      <c r="EA366" s="103"/>
      <c r="EB366" s="103"/>
      <c r="EC366" s="103"/>
      <c r="ED366" s="103"/>
      <c r="EE366" s="103"/>
      <c r="EF366" s="103"/>
      <c r="EG366" s="103"/>
      <c r="EH366" s="103"/>
      <c r="EI366" s="103"/>
      <c r="EJ366" s="103"/>
      <c r="EK366" s="103"/>
      <c r="EL366" s="103"/>
      <c r="EM366" s="103"/>
      <c r="EN366" s="103"/>
      <c r="EO366" s="103"/>
      <c r="EP366" s="103"/>
      <c r="EQ366" s="103"/>
      <c r="ER366" s="103"/>
      <c r="ES366" s="103"/>
      <c r="ET366" s="103"/>
      <c r="EU366" s="103"/>
      <c r="EV366" s="103"/>
      <c r="EW366" s="103"/>
      <c r="EX366" s="103"/>
      <c r="EY366" s="103"/>
      <c r="EZ366" s="103"/>
      <c r="FA366" s="103"/>
      <c r="FB366" s="103"/>
      <c r="FC366" s="103"/>
      <c r="FD366" s="103"/>
      <c r="FE366" s="103"/>
      <c r="FF366" s="103"/>
      <c r="FG366" s="103"/>
      <c r="FH366" s="103"/>
      <c r="FI366" s="103"/>
      <c r="FJ366" s="103"/>
      <c r="FK366" s="103"/>
      <c r="FL366" s="103"/>
      <c r="FM366" s="103"/>
      <c r="FN366" s="103"/>
      <c r="FO366" s="103"/>
      <c r="FP366" s="103"/>
      <c r="FQ366" s="103"/>
      <c r="FR366" s="103"/>
      <c r="FS366" s="103"/>
      <c r="FT366" s="103"/>
      <c r="FU366" s="103"/>
      <c r="FV366" s="103"/>
      <c r="FW366" s="103"/>
      <c r="FX366" s="103"/>
      <c r="FY366" s="103"/>
      <c r="FZ366" s="103"/>
      <c r="GA366" s="103"/>
      <c r="GB366" s="103"/>
      <c r="GC366" s="103"/>
      <c r="GD366" s="103"/>
      <c r="GE366" s="103"/>
      <c r="GF366" s="103"/>
      <c r="GG366" s="103"/>
      <c r="GH366" s="103"/>
      <c r="GI366" s="103"/>
      <c r="GJ366" s="103"/>
      <c r="GK366" s="103"/>
      <c r="GL366" s="103"/>
      <c r="GM366" s="103"/>
      <c r="GN366" s="103"/>
      <c r="GO366" s="103"/>
      <c r="GP366" s="103"/>
      <c r="GQ366" s="103"/>
      <c r="GR366" s="103"/>
      <c r="GS366" s="103"/>
      <c r="GT366" s="103"/>
      <c r="GU366" s="103"/>
      <c r="GV366" s="103"/>
      <c r="GW366" s="103"/>
      <c r="GX366" s="103"/>
      <c r="GY366" s="103"/>
      <c r="GZ366" s="103"/>
      <c r="HA366" s="103"/>
      <c r="HB366" s="103"/>
      <c r="HC366" s="103"/>
      <c r="HD366" s="103"/>
      <c r="HE366" s="103"/>
      <c r="HF366" s="103"/>
      <c r="HG366" s="103"/>
      <c r="HH366" s="103"/>
      <c r="HI366" s="103"/>
      <c r="HJ366" s="103"/>
      <c r="HK366" s="103"/>
      <c r="HL366" s="103"/>
      <c r="HM366" s="103"/>
      <c r="HN366" s="103"/>
      <c r="HO366" s="103"/>
      <c r="HP366" s="103"/>
      <c r="HQ366" s="103"/>
      <c r="HR366" s="103"/>
      <c r="HS366" s="103"/>
      <c r="HT366" s="103"/>
      <c r="HU366" s="103"/>
      <c r="HV366" s="103"/>
      <c r="HW366" s="103"/>
      <c r="HX366" s="103"/>
      <c r="HY366" s="103"/>
      <c r="HZ366" s="103"/>
      <c r="IA366" s="103"/>
      <c r="IB366" s="103"/>
      <c r="IC366" s="103"/>
      <c r="ID366" s="103"/>
      <c r="IE366" s="103"/>
      <c r="IF366" s="103"/>
      <c r="IG366" s="103"/>
      <c r="IH366" s="103"/>
      <c r="II366" s="103"/>
      <c r="IJ366" s="103"/>
      <c r="IK366" s="103"/>
      <c r="IL366" s="103"/>
      <c r="IM366" s="103"/>
      <c r="IN366" s="103"/>
      <c r="IO366" s="103"/>
      <c r="IP366" s="103"/>
      <c r="IQ366" s="103"/>
      <c r="IR366" s="103"/>
      <c r="IS366" s="103"/>
      <c r="IT366" s="103"/>
      <c r="IU366" s="103"/>
      <c r="IV366" s="103"/>
      <c r="IW366" s="103"/>
      <c r="IX366" s="103"/>
      <c r="IY366" s="103"/>
      <c r="IZ366" s="103"/>
    </row>
    <row r="367" spans="1:260" s="108" customFormat="1" ht="15" hidden="1" x14ac:dyDescent="0.25">
      <c r="A367" s="8"/>
      <c r="B367" s="8"/>
      <c r="C367" s="4"/>
      <c r="D367" s="9"/>
      <c r="E367" s="9"/>
      <c r="F367" s="9"/>
      <c r="G367" s="9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103"/>
      <c r="U367" s="4"/>
      <c r="V367" s="4"/>
      <c r="W367" s="4"/>
      <c r="X367" s="4"/>
      <c r="Y367" s="4"/>
      <c r="Z367" s="4"/>
      <c r="AA367" s="4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3"/>
      <c r="BQ367" s="103"/>
      <c r="BR367" s="103"/>
      <c r="BS367" s="103"/>
      <c r="BT367" s="103"/>
      <c r="BU367" s="103"/>
      <c r="BV367" s="103"/>
      <c r="BW367" s="103"/>
      <c r="BX367" s="103"/>
      <c r="BY367" s="103"/>
      <c r="BZ367" s="103"/>
      <c r="CA367" s="103"/>
      <c r="CB367" s="103"/>
      <c r="CC367" s="103"/>
      <c r="CD367" s="103"/>
      <c r="CE367" s="103"/>
      <c r="CF367" s="103"/>
      <c r="CG367" s="103"/>
      <c r="CH367" s="103"/>
      <c r="CI367" s="103"/>
      <c r="CJ367" s="103"/>
      <c r="CK367" s="103"/>
      <c r="CL367" s="103"/>
      <c r="CM367" s="103"/>
      <c r="CN367" s="103"/>
      <c r="CO367" s="103"/>
      <c r="CP367" s="103"/>
      <c r="CQ367" s="103"/>
      <c r="CR367" s="103"/>
      <c r="CS367" s="103"/>
      <c r="CT367" s="103"/>
      <c r="CU367" s="103"/>
      <c r="CV367" s="103"/>
      <c r="CW367" s="103"/>
      <c r="CX367" s="103"/>
      <c r="CY367" s="103"/>
      <c r="CZ367" s="103"/>
      <c r="DA367" s="103"/>
      <c r="DB367" s="103"/>
      <c r="DC367" s="103"/>
      <c r="DD367" s="103"/>
      <c r="DE367" s="103"/>
      <c r="DF367" s="103"/>
      <c r="DG367" s="103"/>
      <c r="DH367" s="103"/>
      <c r="DI367" s="103"/>
      <c r="DJ367" s="103"/>
      <c r="DK367" s="103"/>
      <c r="DL367" s="103"/>
      <c r="DM367" s="103"/>
      <c r="DN367" s="103"/>
      <c r="DO367" s="103"/>
      <c r="DP367" s="103"/>
      <c r="DQ367" s="103"/>
      <c r="DR367" s="103"/>
      <c r="DS367" s="103"/>
      <c r="DT367" s="103"/>
      <c r="DU367" s="103"/>
      <c r="DV367" s="103"/>
      <c r="DW367" s="103"/>
      <c r="DX367" s="103"/>
      <c r="DY367" s="103"/>
      <c r="DZ367" s="103"/>
      <c r="EA367" s="103"/>
      <c r="EB367" s="103"/>
      <c r="EC367" s="103"/>
      <c r="ED367" s="103"/>
      <c r="EE367" s="103"/>
      <c r="EF367" s="103"/>
      <c r="EG367" s="103"/>
      <c r="EH367" s="103"/>
      <c r="EI367" s="103"/>
      <c r="EJ367" s="103"/>
      <c r="EK367" s="103"/>
      <c r="EL367" s="103"/>
      <c r="EM367" s="103"/>
      <c r="EN367" s="103"/>
      <c r="EO367" s="103"/>
      <c r="EP367" s="103"/>
      <c r="EQ367" s="103"/>
      <c r="ER367" s="103"/>
      <c r="ES367" s="103"/>
      <c r="ET367" s="103"/>
      <c r="EU367" s="103"/>
      <c r="EV367" s="103"/>
      <c r="EW367" s="103"/>
      <c r="EX367" s="103"/>
      <c r="EY367" s="103"/>
      <c r="EZ367" s="103"/>
      <c r="FA367" s="103"/>
      <c r="FB367" s="103"/>
      <c r="FC367" s="103"/>
      <c r="FD367" s="103"/>
      <c r="FE367" s="103"/>
      <c r="FF367" s="103"/>
      <c r="FG367" s="103"/>
      <c r="FH367" s="103"/>
      <c r="FI367" s="103"/>
      <c r="FJ367" s="103"/>
      <c r="FK367" s="103"/>
      <c r="FL367" s="103"/>
      <c r="FM367" s="103"/>
      <c r="FN367" s="103"/>
      <c r="FO367" s="103"/>
      <c r="FP367" s="103"/>
      <c r="FQ367" s="103"/>
      <c r="FR367" s="103"/>
      <c r="FS367" s="103"/>
      <c r="FT367" s="103"/>
      <c r="FU367" s="103"/>
      <c r="FV367" s="103"/>
      <c r="FW367" s="103"/>
      <c r="FX367" s="103"/>
      <c r="FY367" s="103"/>
      <c r="FZ367" s="103"/>
      <c r="GA367" s="103"/>
      <c r="GB367" s="103"/>
      <c r="GC367" s="103"/>
      <c r="GD367" s="103"/>
      <c r="GE367" s="103"/>
      <c r="GF367" s="103"/>
      <c r="GG367" s="103"/>
      <c r="GH367" s="103"/>
      <c r="GI367" s="103"/>
      <c r="GJ367" s="103"/>
      <c r="GK367" s="103"/>
      <c r="GL367" s="103"/>
      <c r="GM367" s="103"/>
      <c r="GN367" s="103"/>
      <c r="GO367" s="103"/>
      <c r="GP367" s="103"/>
      <c r="GQ367" s="103"/>
      <c r="GR367" s="103"/>
      <c r="GS367" s="103"/>
      <c r="GT367" s="103"/>
      <c r="GU367" s="103"/>
      <c r="GV367" s="103"/>
      <c r="GW367" s="103"/>
      <c r="GX367" s="103"/>
      <c r="GY367" s="103"/>
      <c r="GZ367" s="103"/>
      <c r="HA367" s="103"/>
      <c r="HB367" s="103"/>
      <c r="HC367" s="103"/>
      <c r="HD367" s="103"/>
      <c r="HE367" s="103"/>
      <c r="HF367" s="103"/>
      <c r="HG367" s="103"/>
      <c r="HH367" s="103"/>
      <c r="HI367" s="103"/>
      <c r="HJ367" s="103"/>
      <c r="HK367" s="103"/>
      <c r="HL367" s="103"/>
      <c r="HM367" s="103"/>
      <c r="HN367" s="103"/>
      <c r="HO367" s="103"/>
      <c r="HP367" s="103"/>
      <c r="HQ367" s="103"/>
      <c r="HR367" s="103"/>
      <c r="HS367" s="103"/>
      <c r="HT367" s="103"/>
      <c r="HU367" s="103"/>
      <c r="HV367" s="103"/>
      <c r="HW367" s="103"/>
      <c r="HX367" s="103"/>
      <c r="HY367" s="103"/>
      <c r="HZ367" s="103"/>
      <c r="IA367" s="103"/>
      <c r="IB367" s="103"/>
      <c r="IC367" s="103"/>
      <c r="ID367" s="103"/>
      <c r="IE367" s="103"/>
      <c r="IF367" s="103"/>
      <c r="IG367" s="103"/>
      <c r="IH367" s="103"/>
      <c r="II367" s="103"/>
      <c r="IJ367" s="103"/>
      <c r="IK367" s="103"/>
      <c r="IL367" s="103"/>
      <c r="IM367" s="103"/>
      <c r="IN367" s="103"/>
      <c r="IO367" s="103"/>
      <c r="IP367" s="103"/>
      <c r="IQ367" s="103"/>
      <c r="IR367" s="103"/>
      <c r="IS367" s="103"/>
      <c r="IT367" s="103"/>
      <c r="IU367" s="103"/>
      <c r="IV367" s="103"/>
      <c r="IW367" s="103"/>
      <c r="IX367" s="103"/>
      <c r="IY367" s="103"/>
      <c r="IZ367" s="103"/>
    </row>
    <row r="368" spans="1:260" s="108" customFormat="1" ht="15" hidden="1" x14ac:dyDescent="0.25">
      <c r="A368" s="8"/>
      <c r="B368" s="8"/>
      <c r="C368" s="4"/>
      <c r="D368" s="9"/>
      <c r="E368" s="9"/>
      <c r="F368" s="9"/>
      <c r="G368" s="9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103"/>
      <c r="U368" s="4"/>
      <c r="V368" s="4"/>
      <c r="W368" s="4"/>
      <c r="X368" s="4"/>
      <c r="Y368" s="4"/>
      <c r="Z368" s="4"/>
      <c r="AA368" s="4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  <c r="BD368" s="103"/>
      <c r="BE368" s="103"/>
      <c r="BF368" s="103"/>
      <c r="BG368" s="103"/>
      <c r="BH368" s="103"/>
      <c r="BI368" s="103"/>
      <c r="BJ368" s="103"/>
      <c r="BK368" s="103"/>
      <c r="BL368" s="103"/>
      <c r="BM368" s="103"/>
      <c r="BN368" s="103"/>
      <c r="BO368" s="103"/>
      <c r="BP368" s="103"/>
      <c r="BQ368" s="103"/>
      <c r="BR368" s="103"/>
      <c r="BS368" s="103"/>
      <c r="BT368" s="103"/>
      <c r="BU368" s="103"/>
      <c r="BV368" s="103"/>
      <c r="BW368" s="103"/>
      <c r="BX368" s="103"/>
      <c r="BY368" s="103"/>
      <c r="BZ368" s="103"/>
      <c r="CA368" s="103"/>
      <c r="CB368" s="103"/>
      <c r="CC368" s="103"/>
      <c r="CD368" s="103"/>
      <c r="CE368" s="103"/>
      <c r="CF368" s="103"/>
      <c r="CG368" s="103"/>
      <c r="CH368" s="103"/>
      <c r="CI368" s="103"/>
      <c r="CJ368" s="103"/>
      <c r="CK368" s="103"/>
      <c r="CL368" s="103"/>
      <c r="CM368" s="103"/>
      <c r="CN368" s="103"/>
      <c r="CO368" s="103"/>
      <c r="CP368" s="103"/>
      <c r="CQ368" s="103"/>
      <c r="CR368" s="103"/>
      <c r="CS368" s="103"/>
      <c r="CT368" s="103"/>
      <c r="CU368" s="103"/>
      <c r="CV368" s="103"/>
      <c r="CW368" s="103"/>
      <c r="CX368" s="103"/>
      <c r="CY368" s="103"/>
      <c r="CZ368" s="103"/>
      <c r="DA368" s="103"/>
      <c r="DB368" s="103"/>
      <c r="DC368" s="103"/>
      <c r="DD368" s="103"/>
      <c r="DE368" s="103"/>
      <c r="DF368" s="103"/>
      <c r="DG368" s="103"/>
      <c r="DH368" s="103"/>
      <c r="DI368" s="103"/>
      <c r="DJ368" s="103"/>
      <c r="DK368" s="103"/>
      <c r="DL368" s="103"/>
      <c r="DM368" s="103"/>
      <c r="DN368" s="103"/>
      <c r="DO368" s="103"/>
      <c r="DP368" s="103"/>
      <c r="DQ368" s="103"/>
      <c r="DR368" s="103"/>
      <c r="DS368" s="103"/>
      <c r="DT368" s="103"/>
      <c r="DU368" s="103"/>
      <c r="DV368" s="103"/>
      <c r="DW368" s="103"/>
      <c r="DX368" s="103"/>
      <c r="DY368" s="103"/>
      <c r="DZ368" s="103"/>
      <c r="EA368" s="103"/>
      <c r="EB368" s="103"/>
      <c r="EC368" s="103"/>
      <c r="ED368" s="103"/>
      <c r="EE368" s="103"/>
      <c r="EF368" s="103"/>
      <c r="EG368" s="103"/>
      <c r="EH368" s="103"/>
      <c r="EI368" s="103"/>
      <c r="EJ368" s="103"/>
      <c r="EK368" s="103"/>
      <c r="EL368" s="103"/>
      <c r="EM368" s="103"/>
      <c r="EN368" s="103"/>
      <c r="EO368" s="103"/>
      <c r="EP368" s="103"/>
      <c r="EQ368" s="103"/>
      <c r="ER368" s="103"/>
      <c r="ES368" s="103"/>
      <c r="ET368" s="103"/>
      <c r="EU368" s="103"/>
      <c r="EV368" s="103"/>
      <c r="EW368" s="103"/>
      <c r="EX368" s="103"/>
      <c r="EY368" s="103"/>
      <c r="EZ368" s="103"/>
      <c r="FA368" s="103"/>
      <c r="FB368" s="103"/>
      <c r="FC368" s="103"/>
      <c r="FD368" s="103"/>
      <c r="FE368" s="103"/>
      <c r="FF368" s="103"/>
      <c r="FG368" s="103"/>
      <c r="FH368" s="103"/>
      <c r="FI368" s="103"/>
      <c r="FJ368" s="103"/>
      <c r="FK368" s="103"/>
      <c r="FL368" s="103"/>
      <c r="FM368" s="103"/>
      <c r="FN368" s="103"/>
      <c r="FO368" s="103"/>
      <c r="FP368" s="103"/>
      <c r="FQ368" s="103"/>
      <c r="FR368" s="103"/>
      <c r="FS368" s="103"/>
      <c r="FT368" s="103"/>
      <c r="FU368" s="103"/>
      <c r="FV368" s="103"/>
      <c r="FW368" s="103"/>
      <c r="FX368" s="103"/>
      <c r="FY368" s="103"/>
      <c r="FZ368" s="103"/>
      <c r="GA368" s="103"/>
      <c r="GB368" s="103"/>
      <c r="GC368" s="103"/>
      <c r="GD368" s="103"/>
      <c r="GE368" s="103"/>
      <c r="GF368" s="103"/>
      <c r="GG368" s="103"/>
      <c r="GH368" s="103"/>
      <c r="GI368" s="103"/>
      <c r="GJ368" s="103"/>
      <c r="GK368" s="103"/>
      <c r="GL368" s="103"/>
      <c r="GM368" s="103"/>
      <c r="GN368" s="103"/>
      <c r="GO368" s="103"/>
      <c r="GP368" s="103"/>
      <c r="GQ368" s="103"/>
      <c r="GR368" s="103"/>
      <c r="GS368" s="103"/>
      <c r="GT368" s="103"/>
      <c r="GU368" s="103"/>
      <c r="GV368" s="103"/>
      <c r="GW368" s="103"/>
      <c r="GX368" s="103"/>
      <c r="GY368" s="103"/>
      <c r="GZ368" s="103"/>
      <c r="HA368" s="103"/>
      <c r="HB368" s="103"/>
      <c r="HC368" s="103"/>
      <c r="HD368" s="103"/>
      <c r="HE368" s="103"/>
      <c r="HF368" s="103"/>
      <c r="HG368" s="103"/>
      <c r="HH368" s="103"/>
      <c r="HI368" s="103"/>
      <c r="HJ368" s="103"/>
      <c r="HK368" s="103"/>
      <c r="HL368" s="103"/>
      <c r="HM368" s="103"/>
      <c r="HN368" s="103"/>
      <c r="HO368" s="103"/>
      <c r="HP368" s="103"/>
      <c r="HQ368" s="103"/>
      <c r="HR368" s="103"/>
      <c r="HS368" s="103"/>
      <c r="HT368" s="103"/>
      <c r="HU368" s="103"/>
      <c r="HV368" s="103"/>
      <c r="HW368" s="103"/>
      <c r="HX368" s="103"/>
      <c r="HY368" s="103"/>
      <c r="HZ368" s="103"/>
      <c r="IA368" s="103"/>
      <c r="IB368" s="103"/>
      <c r="IC368" s="103"/>
      <c r="ID368" s="103"/>
      <c r="IE368" s="103"/>
      <c r="IF368" s="103"/>
      <c r="IG368" s="103"/>
      <c r="IH368" s="103"/>
      <c r="II368" s="103"/>
      <c r="IJ368" s="103"/>
      <c r="IK368" s="103"/>
      <c r="IL368" s="103"/>
      <c r="IM368" s="103"/>
      <c r="IN368" s="103"/>
      <c r="IO368" s="103"/>
      <c r="IP368" s="103"/>
      <c r="IQ368" s="103"/>
      <c r="IR368" s="103"/>
      <c r="IS368" s="103"/>
      <c r="IT368" s="103"/>
      <c r="IU368" s="103"/>
      <c r="IV368" s="103"/>
      <c r="IW368" s="103"/>
      <c r="IX368" s="103"/>
      <c r="IY368" s="103"/>
      <c r="IZ368" s="103"/>
    </row>
    <row r="369" spans="1:260" s="108" customFormat="1" ht="15" hidden="1" x14ac:dyDescent="0.25">
      <c r="A369" s="8"/>
      <c r="B369" s="8"/>
      <c r="C369" s="4"/>
      <c r="D369" s="9"/>
      <c r="E369" s="9"/>
      <c r="F369" s="9"/>
      <c r="G369" s="9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103"/>
      <c r="U369" s="4"/>
      <c r="V369" s="4"/>
      <c r="W369" s="4"/>
      <c r="X369" s="4"/>
      <c r="Y369" s="4"/>
      <c r="Z369" s="4"/>
      <c r="AA369" s="4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  <c r="BD369" s="103"/>
      <c r="BE369" s="103"/>
      <c r="BF369" s="103"/>
      <c r="BG369" s="103"/>
      <c r="BH369" s="103"/>
      <c r="BI369" s="103"/>
      <c r="BJ369" s="103"/>
      <c r="BK369" s="103"/>
      <c r="BL369" s="103"/>
      <c r="BM369" s="103"/>
      <c r="BN369" s="103"/>
      <c r="BO369" s="103"/>
      <c r="BP369" s="103"/>
      <c r="BQ369" s="103"/>
      <c r="BR369" s="103"/>
      <c r="BS369" s="103"/>
      <c r="BT369" s="103"/>
      <c r="BU369" s="103"/>
      <c r="BV369" s="103"/>
      <c r="BW369" s="103"/>
      <c r="BX369" s="103"/>
      <c r="BY369" s="103"/>
      <c r="BZ369" s="103"/>
      <c r="CA369" s="103"/>
      <c r="CB369" s="103"/>
      <c r="CC369" s="103"/>
      <c r="CD369" s="103"/>
      <c r="CE369" s="103"/>
      <c r="CF369" s="103"/>
      <c r="CG369" s="103"/>
      <c r="CH369" s="103"/>
      <c r="CI369" s="103"/>
      <c r="CJ369" s="103"/>
      <c r="CK369" s="103"/>
      <c r="CL369" s="103"/>
      <c r="CM369" s="103"/>
      <c r="CN369" s="103"/>
      <c r="CO369" s="103"/>
      <c r="CP369" s="103"/>
      <c r="CQ369" s="103"/>
      <c r="CR369" s="103"/>
      <c r="CS369" s="103"/>
      <c r="CT369" s="103"/>
      <c r="CU369" s="103"/>
      <c r="CV369" s="103"/>
      <c r="CW369" s="103"/>
      <c r="CX369" s="103"/>
      <c r="CY369" s="103"/>
      <c r="CZ369" s="103"/>
      <c r="DA369" s="103"/>
      <c r="DB369" s="103"/>
      <c r="DC369" s="103"/>
      <c r="DD369" s="103"/>
      <c r="DE369" s="103"/>
      <c r="DF369" s="103"/>
      <c r="DG369" s="103"/>
      <c r="DH369" s="103"/>
      <c r="DI369" s="103"/>
      <c r="DJ369" s="103"/>
      <c r="DK369" s="103"/>
      <c r="DL369" s="103"/>
      <c r="DM369" s="103"/>
      <c r="DN369" s="103"/>
      <c r="DO369" s="103"/>
      <c r="DP369" s="103"/>
      <c r="DQ369" s="103"/>
      <c r="DR369" s="103"/>
      <c r="DS369" s="103"/>
      <c r="DT369" s="103"/>
      <c r="DU369" s="103"/>
      <c r="DV369" s="103"/>
      <c r="DW369" s="103"/>
      <c r="DX369" s="103"/>
      <c r="DY369" s="103"/>
      <c r="DZ369" s="103"/>
      <c r="EA369" s="103"/>
      <c r="EB369" s="103"/>
      <c r="EC369" s="103"/>
      <c r="ED369" s="103"/>
      <c r="EE369" s="103"/>
      <c r="EF369" s="103"/>
      <c r="EG369" s="103"/>
      <c r="EH369" s="103"/>
      <c r="EI369" s="103"/>
      <c r="EJ369" s="103"/>
      <c r="EK369" s="103"/>
      <c r="EL369" s="103"/>
      <c r="EM369" s="103"/>
      <c r="EN369" s="103"/>
      <c r="EO369" s="103"/>
      <c r="EP369" s="103"/>
      <c r="EQ369" s="103"/>
      <c r="ER369" s="103"/>
      <c r="ES369" s="103"/>
      <c r="ET369" s="103"/>
      <c r="EU369" s="103"/>
      <c r="EV369" s="103"/>
      <c r="EW369" s="103"/>
      <c r="EX369" s="103"/>
      <c r="EY369" s="103"/>
      <c r="EZ369" s="103"/>
      <c r="FA369" s="103"/>
      <c r="FB369" s="103"/>
      <c r="FC369" s="103"/>
      <c r="FD369" s="103"/>
      <c r="FE369" s="103"/>
      <c r="FF369" s="103"/>
      <c r="FG369" s="103"/>
      <c r="FH369" s="103"/>
      <c r="FI369" s="103"/>
      <c r="FJ369" s="103"/>
      <c r="FK369" s="103"/>
      <c r="FL369" s="103"/>
      <c r="FM369" s="103"/>
      <c r="FN369" s="103"/>
      <c r="FO369" s="103"/>
      <c r="FP369" s="103"/>
      <c r="FQ369" s="103"/>
      <c r="FR369" s="103"/>
      <c r="FS369" s="103"/>
      <c r="FT369" s="103"/>
      <c r="FU369" s="103"/>
      <c r="FV369" s="103"/>
      <c r="FW369" s="103"/>
      <c r="FX369" s="103"/>
      <c r="FY369" s="103"/>
      <c r="FZ369" s="103"/>
      <c r="GA369" s="103"/>
      <c r="GB369" s="103"/>
      <c r="GC369" s="103"/>
      <c r="GD369" s="103"/>
      <c r="GE369" s="103"/>
      <c r="GF369" s="103"/>
      <c r="GG369" s="103"/>
      <c r="GH369" s="103"/>
      <c r="GI369" s="103"/>
      <c r="GJ369" s="103"/>
      <c r="GK369" s="103"/>
      <c r="GL369" s="103"/>
      <c r="GM369" s="103"/>
      <c r="GN369" s="103"/>
      <c r="GO369" s="103"/>
      <c r="GP369" s="103"/>
      <c r="GQ369" s="103"/>
      <c r="GR369" s="103"/>
      <c r="GS369" s="103"/>
      <c r="GT369" s="103"/>
      <c r="GU369" s="103"/>
      <c r="GV369" s="103"/>
      <c r="GW369" s="103"/>
      <c r="GX369" s="103"/>
      <c r="GY369" s="103"/>
      <c r="GZ369" s="103"/>
      <c r="HA369" s="103"/>
      <c r="HB369" s="103"/>
      <c r="HC369" s="103"/>
      <c r="HD369" s="103"/>
      <c r="HE369" s="103"/>
      <c r="HF369" s="103"/>
      <c r="HG369" s="103"/>
      <c r="HH369" s="103"/>
      <c r="HI369" s="103"/>
      <c r="HJ369" s="103"/>
      <c r="HK369" s="103"/>
      <c r="HL369" s="103"/>
      <c r="HM369" s="103"/>
      <c r="HN369" s="103"/>
      <c r="HO369" s="103"/>
      <c r="HP369" s="103"/>
      <c r="HQ369" s="103"/>
      <c r="HR369" s="103"/>
      <c r="HS369" s="103"/>
      <c r="HT369" s="103"/>
      <c r="HU369" s="103"/>
      <c r="HV369" s="103"/>
      <c r="HW369" s="103"/>
      <c r="HX369" s="103"/>
      <c r="HY369" s="103"/>
      <c r="HZ369" s="103"/>
      <c r="IA369" s="103"/>
      <c r="IB369" s="103"/>
      <c r="IC369" s="103"/>
      <c r="ID369" s="103"/>
      <c r="IE369" s="103"/>
      <c r="IF369" s="103"/>
      <c r="IG369" s="103"/>
      <c r="IH369" s="103"/>
      <c r="II369" s="103"/>
      <c r="IJ369" s="103"/>
      <c r="IK369" s="103"/>
      <c r="IL369" s="103"/>
      <c r="IM369" s="103"/>
      <c r="IN369" s="103"/>
      <c r="IO369" s="103"/>
      <c r="IP369" s="103"/>
      <c r="IQ369" s="103"/>
      <c r="IR369" s="103"/>
      <c r="IS369" s="103"/>
      <c r="IT369" s="103"/>
      <c r="IU369" s="103"/>
      <c r="IV369" s="103"/>
      <c r="IW369" s="103"/>
      <c r="IX369" s="103"/>
      <c r="IY369" s="103"/>
      <c r="IZ369" s="103"/>
    </row>
    <row r="370" spans="1:260" s="108" customFormat="1" ht="15" hidden="1" x14ac:dyDescent="0.25">
      <c r="A370" s="8"/>
      <c r="B370" s="8"/>
      <c r="C370" s="4"/>
      <c r="D370" s="9"/>
      <c r="E370" s="9"/>
      <c r="F370" s="9"/>
      <c r="G370" s="9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103"/>
      <c r="U370" s="4"/>
      <c r="V370" s="4"/>
      <c r="W370" s="4"/>
      <c r="X370" s="4"/>
      <c r="Y370" s="4"/>
      <c r="Z370" s="4"/>
      <c r="AA370" s="4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103"/>
      <c r="BX370" s="103"/>
      <c r="BY370" s="103"/>
      <c r="BZ370" s="103"/>
      <c r="CA370" s="103"/>
      <c r="CB370" s="103"/>
      <c r="CC370" s="103"/>
      <c r="CD370" s="103"/>
      <c r="CE370" s="103"/>
      <c r="CF370" s="103"/>
      <c r="CG370" s="103"/>
      <c r="CH370" s="103"/>
      <c r="CI370" s="103"/>
      <c r="CJ370" s="103"/>
      <c r="CK370" s="103"/>
      <c r="CL370" s="103"/>
      <c r="CM370" s="103"/>
      <c r="CN370" s="103"/>
      <c r="CO370" s="103"/>
      <c r="CP370" s="103"/>
      <c r="CQ370" s="103"/>
      <c r="CR370" s="103"/>
      <c r="CS370" s="103"/>
      <c r="CT370" s="103"/>
      <c r="CU370" s="103"/>
      <c r="CV370" s="103"/>
      <c r="CW370" s="103"/>
      <c r="CX370" s="103"/>
      <c r="CY370" s="103"/>
      <c r="CZ370" s="103"/>
      <c r="DA370" s="103"/>
      <c r="DB370" s="103"/>
      <c r="DC370" s="103"/>
      <c r="DD370" s="103"/>
      <c r="DE370" s="103"/>
      <c r="DF370" s="103"/>
      <c r="DG370" s="103"/>
      <c r="DH370" s="103"/>
      <c r="DI370" s="103"/>
      <c r="DJ370" s="103"/>
      <c r="DK370" s="103"/>
      <c r="DL370" s="103"/>
      <c r="DM370" s="103"/>
      <c r="DN370" s="103"/>
      <c r="DO370" s="103"/>
      <c r="DP370" s="103"/>
      <c r="DQ370" s="103"/>
      <c r="DR370" s="103"/>
      <c r="DS370" s="103"/>
      <c r="DT370" s="103"/>
      <c r="DU370" s="103"/>
      <c r="DV370" s="103"/>
      <c r="DW370" s="103"/>
      <c r="DX370" s="103"/>
      <c r="DY370" s="103"/>
      <c r="DZ370" s="103"/>
      <c r="EA370" s="103"/>
      <c r="EB370" s="103"/>
      <c r="EC370" s="103"/>
      <c r="ED370" s="103"/>
      <c r="EE370" s="103"/>
      <c r="EF370" s="103"/>
      <c r="EG370" s="103"/>
      <c r="EH370" s="103"/>
      <c r="EI370" s="103"/>
      <c r="EJ370" s="103"/>
      <c r="EK370" s="103"/>
      <c r="EL370" s="103"/>
      <c r="EM370" s="103"/>
      <c r="EN370" s="103"/>
      <c r="EO370" s="103"/>
      <c r="EP370" s="103"/>
      <c r="EQ370" s="103"/>
      <c r="ER370" s="103"/>
      <c r="ES370" s="103"/>
      <c r="ET370" s="103"/>
      <c r="EU370" s="103"/>
      <c r="EV370" s="103"/>
      <c r="EW370" s="103"/>
      <c r="EX370" s="103"/>
      <c r="EY370" s="103"/>
      <c r="EZ370" s="103"/>
      <c r="FA370" s="103"/>
      <c r="FB370" s="103"/>
      <c r="FC370" s="103"/>
      <c r="FD370" s="103"/>
      <c r="FE370" s="103"/>
      <c r="FF370" s="103"/>
      <c r="FG370" s="103"/>
      <c r="FH370" s="103"/>
      <c r="FI370" s="103"/>
      <c r="FJ370" s="103"/>
      <c r="FK370" s="103"/>
      <c r="FL370" s="103"/>
      <c r="FM370" s="103"/>
      <c r="FN370" s="103"/>
      <c r="FO370" s="103"/>
      <c r="FP370" s="103"/>
      <c r="FQ370" s="103"/>
      <c r="FR370" s="103"/>
      <c r="FS370" s="103"/>
      <c r="FT370" s="103"/>
      <c r="FU370" s="103"/>
      <c r="FV370" s="103"/>
      <c r="FW370" s="103"/>
      <c r="FX370" s="103"/>
      <c r="FY370" s="103"/>
      <c r="FZ370" s="103"/>
      <c r="GA370" s="103"/>
      <c r="GB370" s="103"/>
      <c r="GC370" s="103"/>
      <c r="GD370" s="103"/>
      <c r="GE370" s="103"/>
      <c r="GF370" s="103"/>
      <c r="GG370" s="103"/>
      <c r="GH370" s="103"/>
      <c r="GI370" s="103"/>
      <c r="GJ370" s="103"/>
      <c r="GK370" s="103"/>
      <c r="GL370" s="103"/>
      <c r="GM370" s="103"/>
      <c r="GN370" s="103"/>
      <c r="GO370" s="103"/>
      <c r="GP370" s="103"/>
      <c r="GQ370" s="103"/>
      <c r="GR370" s="103"/>
      <c r="GS370" s="103"/>
      <c r="GT370" s="103"/>
      <c r="GU370" s="103"/>
      <c r="GV370" s="103"/>
      <c r="GW370" s="103"/>
      <c r="GX370" s="103"/>
      <c r="GY370" s="103"/>
      <c r="GZ370" s="103"/>
      <c r="HA370" s="103"/>
      <c r="HB370" s="103"/>
      <c r="HC370" s="103"/>
      <c r="HD370" s="103"/>
      <c r="HE370" s="103"/>
      <c r="HF370" s="103"/>
      <c r="HG370" s="103"/>
      <c r="HH370" s="103"/>
      <c r="HI370" s="103"/>
      <c r="HJ370" s="103"/>
      <c r="HK370" s="103"/>
      <c r="HL370" s="103"/>
      <c r="HM370" s="103"/>
      <c r="HN370" s="103"/>
      <c r="HO370" s="103"/>
      <c r="HP370" s="103"/>
      <c r="HQ370" s="103"/>
      <c r="HR370" s="103"/>
      <c r="HS370" s="103"/>
      <c r="HT370" s="103"/>
      <c r="HU370" s="103"/>
      <c r="HV370" s="103"/>
      <c r="HW370" s="103"/>
      <c r="HX370" s="103"/>
      <c r="HY370" s="103"/>
      <c r="HZ370" s="103"/>
      <c r="IA370" s="103"/>
      <c r="IB370" s="103"/>
      <c r="IC370" s="103"/>
      <c r="ID370" s="103"/>
      <c r="IE370" s="103"/>
      <c r="IF370" s="103"/>
      <c r="IG370" s="103"/>
      <c r="IH370" s="103"/>
      <c r="II370" s="103"/>
      <c r="IJ370" s="103"/>
      <c r="IK370" s="103"/>
      <c r="IL370" s="103"/>
      <c r="IM370" s="103"/>
      <c r="IN370" s="103"/>
      <c r="IO370" s="103"/>
      <c r="IP370" s="103"/>
      <c r="IQ370" s="103"/>
      <c r="IR370" s="103"/>
      <c r="IS370" s="103"/>
      <c r="IT370" s="103"/>
      <c r="IU370" s="103"/>
      <c r="IV370" s="103"/>
      <c r="IW370" s="103"/>
      <c r="IX370" s="103"/>
      <c r="IY370" s="103"/>
      <c r="IZ370" s="103"/>
    </row>
    <row r="371" spans="1:260" s="108" customFormat="1" ht="15" hidden="1" x14ac:dyDescent="0.25">
      <c r="A371" s="8"/>
      <c r="B371" s="8"/>
      <c r="C371" s="4"/>
      <c r="D371" s="9"/>
      <c r="E371" s="9"/>
      <c r="F371" s="9"/>
      <c r="G371" s="9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103"/>
      <c r="U371" s="4"/>
      <c r="V371" s="4"/>
      <c r="W371" s="4"/>
      <c r="X371" s="4"/>
      <c r="Y371" s="4"/>
      <c r="Z371" s="4"/>
      <c r="AA371" s="4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  <c r="BD371" s="103"/>
      <c r="BE371" s="103"/>
      <c r="BF371" s="103"/>
      <c r="BG371" s="103"/>
      <c r="BH371" s="103"/>
      <c r="BI371" s="103"/>
      <c r="BJ371" s="103"/>
      <c r="BK371" s="103"/>
      <c r="BL371" s="103"/>
      <c r="BM371" s="103"/>
      <c r="BN371" s="103"/>
      <c r="BO371" s="103"/>
      <c r="BP371" s="103"/>
      <c r="BQ371" s="103"/>
      <c r="BR371" s="103"/>
      <c r="BS371" s="103"/>
      <c r="BT371" s="103"/>
      <c r="BU371" s="103"/>
      <c r="BV371" s="103"/>
      <c r="BW371" s="103"/>
      <c r="BX371" s="103"/>
      <c r="BY371" s="103"/>
      <c r="BZ371" s="103"/>
      <c r="CA371" s="103"/>
      <c r="CB371" s="103"/>
      <c r="CC371" s="103"/>
      <c r="CD371" s="103"/>
      <c r="CE371" s="103"/>
      <c r="CF371" s="103"/>
      <c r="CG371" s="103"/>
      <c r="CH371" s="103"/>
      <c r="CI371" s="103"/>
      <c r="CJ371" s="103"/>
      <c r="CK371" s="103"/>
      <c r="CL371" s="103"/>
      <c r="CM371" s="103"/>
      <c r="CN371" s="103"/>
      <c r="CO371" s="103"/>
      <c r="CP371" s="103"/>
      <c r="CQ371" s="103"/>
      <c r="CR371" s="103"/>
      <c r="CS371" s="103"/>
      <c r="CT371" s="103"/>
      <c r="CU371" s="103"/>
      <c r="CV371" s="103"/>
      <c r="CW371" s="103"/>
      <c r="CX371" s="103"/>
      <c r="CY371" s="103"/>
      <c r="CZ371" s="103"/>
      <c r="DA371" s="103"/>
      <c r="DB371" s="103"/>
      <c r="DC371" s="103"/>
      <c r="DD371" s="103"/>
      <c r="DE371" s="103"/>
      <c r="DF371" s="103"/>
      <c r="DG371" s="103"/>
      <c r="DH371" s="103"/>
      <c r="DI371" s="103"/>
      <c r="DJ371" s="103"/>
      <c r="DK371" s="103"/>
      <c r="DL371" s="103"/>
      <c r="DM371" s="103"/>
      <c r="DN371" s="103"/>
      <c r="DO371" s="103"/>
      <c r="DP371" s="103"/>
      <c r="DQ371" s="103"/>
      <c r="DR371" s="103"/>
      <c r="DS371" s="103"/>
      <c r="DT371" s="103"/>
      <c r="DU371" s="103"/>
      <c r="DV371" s="103"/>
      <c r="DW371" s="103"/>
      <c r="DX371" s="103"/>
      <c r="DY371" s="103"/>
      <c r="DZ371" s="103"/>
      <c r="EA371" s="103"/>
      <c r="EB371" s="103"/>
      <c r="EC371" s="103"/>
      <c r="ED371" s="103"/>
      <c r="EE371" s="103"/>
      <c r="EF371" s="103"/>
      <c r="EG371" s="103"/>
      <c r="EH371" s="103"/>
      <c r="EI371" s="103"/>
      <c r="EJ371" s="103"/>
      <c r="EK371" s="103"/>
      <c r="EL371" s="103"/>
      <c r="EM371" s="103"/>
      <c r="EN371" s="103"/>
      <c r="EO371" s="103"/>
      <c r="EP371" s="103"/>
      <c r="EQ371" s="103"/>
      <c r="ER371" s="103"/>
      <c r="ES371" s="103"/>
      <c r="ET371" s="103"/>
      <c r="EU371" s="103"/>
      <c r="EV371" s="103"/>
      <c r="EW371" s="103"/>
      <c r="EX371" s="103"/>
      <c r="EY371" s="103"/>
      <c r="EZ371" s="103"/>
      <c r="FA371" s="103"/>
      <c r="FB371" s="103"/>
      <c r="FC371" s="103"/>
      <c r="FD371" s="103"/>
      <c r="FE371" s="103"/>
      <c r="FF371" s="103"/>
      <c r="FG371" s="103"/>
      <c r="FH371" s="103"/>
      <c r="FI371" s="103"/>
      <c r="FJ371" s="103"/>
      <c r="FK371" s="103"/>
      <c r="FL371" s="103"/>
      <c r="FM371" s="103"/>
      <c r="FN371" s="103"/>
      <c r="FO371" s="103"/>
      <c r="FP371" s="103"/>
      <c r="FQ371" s="103"/>
      <c r="FR371" s="103"/>
      <c r="FS371" s="103"/>
      <c r="FT371" s="103"/>
      <c r="FU371" s="103"/>
      <c r="FV371" s="103"/>
      <c r="FW371" s="103"/>
      <c r="FX371" s="103"/>
      <c r="FY371" s="103"/>
      <c r="FZ371" s="103"/>
      <c r="GA371" s="103"/>
      <c r="GB371" s="103"/>
      <c r="GC371" s="103"/>
      <c r="GD371" s="103"/>
      <c r="GE371" s="103"/>
      <c r="GF371" s="103"/>
      <c r="GG371" s="103"/>
      <c r="GH371" s="103"/>
      <c r="GI371" s="103"/>
      <c r="GJ371" s="103"/>
      <c r="GK371" s="103"/>
      <c r="GL371" s="103"/>
      <c r="GM371" s="103"/>
      <c r="GN371" s="103"/>
      <c r="GO371" s="103"/>
      <c r="GP371" s="103"/>
      <c r="GQ371" s="103"/>
      <c r="GR371" s="103"/>
      <c r="GS371" s="103"/>
      <c r="GT371" s="103"/>
      <c r="GU371" s="103"/>
      <c r="GV371" s="103"/>
      <c r="GW371" s="103"/>
      <c r="GX371" s="103"/>
      <c r="GY371" s="103"/>
      <c r="GZ371" s="103"/>
      <c r="HA371" s="103"/>
      <c r="HB371" s="103"/>
      <c r="HC371" s="103"/>
      <c r="HD371" s="103"/>
      <c r="HE371" s="103"/>
      <c r="HF371" s="103"/>
      <c r="HG371" s="103"/>
      <c r="HH371" s="103"/>
      <c r="HI371" s="103"/>
      <c r="HJ371" s="103"/>
      <c r="HK371" s="103"/>
      <c r="HL371" s="103"/>
      <c r="HM371" s="103"/>
      <c r="HN371" s="103"/>
      <c r="HO371" s="103"/>
      <c r="HP371" s="103"/>
      <c r="HQ371" s="103"/>
      <c r="HR371" s="103"/>
      <c r="HS371" s="103"/>
      <c r="HT371" s="103"/>
      <c r="HU371" s="103"/>
      <c r="HV371" s="103"/>
      <c r="HW371" s="103"/>
      <c r="HX371" s="103"/>
      <c r="HY371" s="103"/>
      <c r="HZ371" s="103"/>
      <c r="IA371" s="103"/>
      <c r="IB371" s="103"/>
      <c r="IC371" s="103"/>
      <c r="ID371" s="103"/>
      <c r="IE371" s="103"/>
      <c r="IF371" s="103"/>
      <c r="IG371" s="103"/>
      <c r="IH371" s="103"/>
      <c r="II371" s="103"/>
      <c r="IJ371" s="103"/>
      <c r="IK371" s="103"/>
      <c r="IL371" s="103"/>
      <c r="IM371" s="103"/>
      <c r="IN371" s="103"/>
      <c r="IO371" s="103"/>
      <c r="IP371" s="103"/>
      <c r="IQ371" s="103"/>
      <c r="IR371" s="103"/>
      <c r="IS371" s="103"/>
      <c r="IT371" s="103"/>
      <c r="IU371" s="103"/>
      <c r="IV371" s="103"/>
      <c r="IW371" s="103"/>
      <c r="IX371" s="103"/>
      <c r="IY371" s="103"/>
      <c r="IZ371" s="103"/>
    </row>
    <row r="372" spans="1:260" s="108" customFormat="1" ht="15" hidden="1" x14ac:dyDescent="0.25">
      <c r="A372" s="8"/>
      <c r="B372" s="8"/>
      <c r="C372" s="4"/>
      <c r="D372" s="9"/>
      <c r="E372" s="9"/>
      <c r="F372" s="9"/>
      <c r="G372" s="9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103"/>
      <c r="U372" s="4"/>
      <c r="V372" s="4"/>
      <c r="W372" s="4"/>
      <c r="X372" s="4"/>
      <c r="Y372" s="4"/>
      <c r="Z372" s="4"/>
      <c r="AA372" s="4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  <c r="BD372" s="103"/>
      <c r="BE372" s="103"/>
      <c r="BF372" s="103"/>
      <c r="BG372" s="103"/>
      <c r="BH372" s="103"/>
      <c r="BI372" s="103"/>
      <c r="BJ372" s="103"/>
      <c r="BK372" s="103"/>
      <c r="BL372" s="103"/>
      <c r="BM372" s="103"/>
      <c r="BN372" s="103"/>
      <c r="BO372" s="103"/>
      <c r="BP372" s="103"/>
      <c r="BQ372" s="103"/>
      <c r="BR372" s="103"/>
      <c r="BS372" s="103"/>
      <c r="BT372" s="103"/>
      <c r="BU372" s="103"/>
      <c r="BV372" s="103"/>
      <c r="BW372" s="103"/>
      <c r="BX372" s="103"/>
      <c r="BY372" s="103"/>
      <c r="BZ372" s="103"/>
      <c r="CA372" s="103"/>
      <c r="CB372" s="103"/>
      <c r="CC372" s="103"/>
      <c r="CD372" s="103"/>
      <c r="CE372" s="103"/>
      <c r="CF372" s="103"/>
      <c r="CG372" s="103"/>
      <c r="CH372" s="103"/>
      <c r="CI372" s="103"/>
      <c r="CJ372" s="103"/>
      <c r="CK372" s="103"/>
      <c r="CL372" s="103"/>
      <c r="CM372" s="103"/>
      <c r="CN372" s="103"/>
      <c r="CO372" s="103"/>
      <c r="CP372" s="103"/>
      <c r="CQ372" s="103"/>
      <c r="CR372" s="103"/>
      <c r="CS372" s="103"/>
      <c r="CT372" s="103"/>
      <c r="CU372" s="103"/>
      <c r="CV372" s="103"/>
      <c r="CW372" s="103"/>
      <c r="CX372" s="103"/>
      <c r="CY372" s="103"/>
      <c r="CZ372" s="103"/>
      <c r="DA372" s="103"/>
      <c r="DB372" s="103"/>
      <c r="DC372" s="103"/>
      <c r="DD372" s="103"/>
      <c r="DE372" s="103"/>
      <c r="DF372" s="103"/>
      <c r="DG372" s="103"/>
      <c r="DH372" s="103"/>
      <c r="DI372" s="103"/>
      <c r="DJ372" s="103"/>
      <c r="DK372" s="103"/>
      <c r="DL372" s="103"/>
      <c r="DM372" s="103"/>
      <c r="DN372" s="103"/>
      <c r="DO372" s="103"/>
      <c r="DP372" s="103"/>
      <c r="DQ372" s="103"/>
      <c r="DR372" s="103"/>
      <c r="DS372" s="103"/>
      <c r="DT372" s="103"/>
      <c r="DU372" s="103"/>
      <c r="DV372" s="103"/>
      <c r="DW372" s="103"/>
      <c r="DX372" s="103"/>
      <c r="DY372" s="103"/>
      <c r="DZ372" s="103"/>
      <c r="EA372" s="103"/>
      <c r="EB372" s="103"/>
      <c r="EC372" s="103"/>
      <c r="ED372" s="103"/>
      <c r="EE372" s="103"/>
      <c r="EF372" s="103"/>
      <c r="EG372" s="103"/>
      <c r="EH372" s="103"/>
      <c r="EI372" s="103"/>
      <c r="EJ372" s="103"/>
      <c r="EK372" s="103"/>
      <c r="EL372" s="103"/>
      <c r="EM372" s="103"/>
      <c r="EN372" s="103"/>
      <c r="EO372" s="103"/>
      <c r="EP372" s="103"/>
      <c r="EQ372" s="103"/>
      <c r="ER372" s="103"/>
      <c r="ES372" s="103"/>
      <c r="ET372" s="103"/>
      <c r="EU372" s="103"/>
      <c r="EV372" s="103"/>
      <c r="EW372" s="103"/>
      <c r="EX372" s="103"/>
      <c r="EY372" s="103"/>
      <c r="EZ372" s="103"/>
      <c r="FA372" s="103"/>
      <c r="FB372" s="103"/>
      <c r="FC372" s="103"/>
      <c r="FD372" s="103"/>
      <c r="FE372" s="103"/>
      <c r="FF372" s="103"/>
      <c r="FG372" s="103"/>
      <c r="FH372" s="103"/>
      <c r="FI372" s="103"/>
      <c r="FJ372" s="103"/>
      <c r="FK372" s="103"/>
      <c r="FL372" s="103"/>
      <c r="FM372" s="103"/>
      <c r="FN372" s="103"/>
      <c r="FO372" s="103"/>
      <c r="FP372" s="103"/>
      <c r="FQ372" s="103"/>
      <c r="FR372" s="103"/>
      <c r="FS372" s="103"/>
      <c r="FT372" s="103"/>
      <c r="FU372" s="103"/>
      <c r="FV372" s="103"/>
      <c r="FW372" s="103"/>
      <c r="FX372" s="103"/>
      <c r="FY372" s="103"/>
      <c r="FZ372" s="103"/>
      <c r="GA372" s="103"/>
      <c r="GB372" s="103"/>
      <c r="GC372" s="103"/>
      <c r="GD372" s="103"/>
      <c r="GE372" s="103"/>
      <c r="GF372" s="103"/>
      <c r="GG372" s="103"/>
      <c r="GH372" s="103"/>
      <c r="GI372" s="103"/>
      <c r="GJ372" s="103"/>
      <c r="GK372" s="103"/>
      <c r="GL372" s="103"/>
      <c r="GM372" s="103"/>
      <c r="GN372" s="103"/>
      <c r="GO372" s="103"/>
      <c r="GP372" s="103"/>
      <c r="GQ372" s="103"/>
      <c r="GR372" s="103"/>
      <c r="GS372" s="103"/>
      <c r="GT372" s="103"/>
      <c r="GU372" s="103"/>
      <c r="GV372" s="103"/>
      <c r="GW372" s="103"/>
      <c r="GX372" s="103"/>
      <c r="GY372" s="103"/>
      <c r="GZ372" s="103"/>
      <c r="HA372" s="103"/>
      <c r="HB372" s="103"/>
      <c r="HC372" s="103"/>
      <c r="HD372" s="103"/>
      <c r="HE372" s="103"/>
      <c r="HF372" s="103"/>
      <c r="HG372" s="103"/>
      <c r="HH372" s="103"/>
      <c r="HI372" s="103"/>
      <c r="HJ372" s="103"/>
      <c r="HK372" s="103"/>
      <c r="HL372" s="103"/>
      <c r="HM372" s="103"/>
      <c r="HN372" s="103"/>
      <c r="HO372" s="103"/>
      <c r="HP372" s="103"/>
      <c r="HQ372" s="103"/>
      <c r="HR372" s="103"/>
      <c r="HS372" s="103"/>
      <c r="HT372" s="103"/>
      <c r="HU372" s="103"/>
      <c r="HV372" s="103"/>
      <c r="HW372" s="103"/>
      <c r="HX372" s="103"/>
      <c r="HY372" s="103"/>
      <c r="HZ372" s="103"/>
      <c r="IA372" s="103"/>
      <c r="IB372" s="103"/>
      <c r="IC372" s="103"/>
      <c r="ID372" s="103"/>
      <c r="IE372" s="103"/>
      <c r="IF372" s="103"/>
      <c r="IG372" s="103"/>
      <c r="IH372" s="103"/>
      <c r="II372" s="103"/>
      <c r="IJ372" s="103"/>
      <c r="IK372" s="103"/>
      <c r="IL372" s="103"/>
      <c r="IM372" s="103"/>
      <c r="IN372" s="103"/>
      <c r="IO372" s="103"/>
      <c r="IP372" s="103"/>
      <c r="IQ372" s="103"/>
      <c r="IR372" s="103"/>
      <c r="IS372" s="103"/>
      <c r="IT372" s="103"/>
      <c r="IU372" s="103"/>
      <c r="IV372" s="103"/>
      <c r="IW372" s="103"/>
      <c r="IX372" s="103"/>
      <c r="IY372" s="103"/>
      <c r="IZ372" s="103"/>
    </row>
    <row r="373" spans="1:260" s="108" customFormat="1" ht="15" hidden="1" x14ac:dyDescent="0.25">
      <c r="A373" s="8"/>
      <c r="B373" s="8"/>
      <c r="C373" s="4"/>
      <c r="D373" s="9"/>
      <c r="E373" s="9"/>
      <c r="F373" s="9"/>
      <c r="G373" s="9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103"/>
      <c r="U373" s="4"/>
      <c r="V373" s="4"/>
      <c r="W373" s="4"/>
      <c r="X373" s="4"/>
      <c r="Y373" s="4"/>
      <c r="Z373" s="4"/>
      <c r="AA373" s="4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  <c r="BD373" s="103"/>
      <c r="BE373" s="103"/>
      <c r="BF373" s="103"/>
      <c r="BG373" s="103"/>
      <c r="BH373" s="103"/>
      <c r="BI373" s="103"/>
      <c r="BJ373" s="103"/>
      <c r="BK373" s="103"/>
      <c r="BL373" s="103"/>
      <c r="BM373" s="103"/>
      <c r="BN373" s="103"/>
      <c r="BO373" s="103"/>
      <c r="BP373" s="103"/>
      <c r="BQ373" s="103"/>
      <c r="BR373" s="103"/>
      <c r="BS373" s="103"/>
      <c r="BT373" s="103"/>
      <c r="BU373" s="103"/>
      <c r="BV373" s="103"/>
      <c r="BW373" s="103"/>
      <c r="BX373" s="103"/>
      <c r="BY373" s="103"/>
      <c r="BZ373" s="103"/>
      <c r="CA373" s="103"/>
      <c r="CB373" s="103"/>
      <c r="CC373" s="103"/>
      <c r="CD373" s="103"/>
      <c r="CE373" s="103"/>
      <c r="CF373" s="103"/>
      <c r="CG373" s="103"/>
      <c r="CH373" s="103"/>
      <c r="CI373" s="103"/>
      <c r="CJ373" s="103"/>
      <c r="CK373" s="103"/>
      <c r="CL373" s="103"/>
      <c r="CM373" s="103"/>
      <c r="CN373" s="103"/>
      <c r="CO373" s="103"/>
      <c r="CP373" s="103"/>
      <c r="CQ373" s="103"/>
      <c r="CR373" s="103"/>
      <c r="CS373" s="103"/>
      <c r="CT373" s="103"/>
      <c r="CU373" s="103"/>
      <c r="CV373" s="103"/>
      <c r="CW373" s="103"/>
      <c r="CX373" s="103"/>
      <c r="CY373" s="103"/>
      <c r="CZ373" s="103"/>
      <c r="DA373" s="103"/>
      <c r="DB373" s="103"/>
      <c r="DC373" s="103"/>
      <c r="DD373" s="103"/>
      <c r="DE373" s="103"/>
      <c r="DF373" s="103"/>
      <c r="DG373" s="103"/>
      <c r="DH373" s="103"/>
      <c r="DI373" s="103"/>
      <c r="DJ373" s="103"/>
      <c r="DK373" s="103"/>
      <c r="DL373" s="103"/>
      <c r="DM373" s="103"/>
      <c r="DN373" s="103"/>
      <c r="DO373" s="103"/>
      <c r="DP373" s="103"/>
      <c r="DQ373" s="103"/>
      <c r="DR373" s="103"/>
      <c r="DS373" s="103"/>
      <c r="DT373" s="103"/>
      <c r="DU373" s="103"/>
      <c r="DV373" s="103"/>
      <c r="DW373" s="103"/>
      <c r="DX373" s="103"/>
      <c r="DY373" s="103"/>
      <c r="DZ373" s="103"/>
      <c r="EA373" s="103"/>
      <c r="EB373" s="103"/>
      <c r="EC373" s="103"/>
      <c r="ED373" s="103"/>
      <c r="EE373" s="103"/>
      <c r="EF373" s="103"/>
      <c r="EG373" s="103"/>
      <c r="EH373" s="103"/>
      <c r="EI373" s="103"/>
      <c r="EJ373" s="103"/>
      <c r="EK373" s="103"/>
      <c r="EL373" s="103"/>
      <c r="EM373" s="103"/>
      <c r="EN373" s="103"/>
      <c r="EO373" s="103"/>
      <c r="EP373" s="103"/>
      <c r="EQ373" s="103"/>
      <c r="ER373" s="103"/>
      <c r="ES373" s="103"/>
      <c r="ET373" s="103"/>
      <c r="EU373" s="103"/>
      <c r="EV373" s="103"/>
      <c r="EW373" s="103"/>
      <c r="EX373" s="103"/>
      <c r="EY373" s="103"/>
      <c r="EZ373" s="103"/>
      <c r="FA373" s="103"/>
      <c r="FB373" s="103"/>
      <c r="FC373" s="103"/>
      <c r="FD373" s="103"/>
      <c r="FE373" s="103"/>
      <c r="FF373" s="103"/>
      <c r="FG373" s="103"/>
      <c r="FH373" s="103"/>
      <c r="FI373" s="103"/>
      <c r="FJ373" s="103"/>
      <c r="FK373" s="103"/>
      <c r="FL373" s="103"/>
      <c r="FM373" s="103"/>
      <c r="FN373" s="103"/>
      <c r="FO373" s="103"/>
      <c r="FP373" s="103"/>
      <c r="FQ373" s="103"/>
      <c r="FR373" s="103"/>
      <c r="FS373" s="103"/>
      <c r="FT373" s="103"/>
      <c r="FU373" s="103"/>
      <c r="FV373" s="103"/>
      <c r="FW373" s="103"/>
      <c r="FX373" s="103"/>
      <c r="FY373" s="103"/>
      <c r="FZ373" s="103"/>
      <c r="GA373" s="103"/>
      <c r="GB373" s="103"/>
      <c r="GC373" s="103"/>
      <c r="GD373" s="103"/>
      <c r="GE373" s="103"/>
      <c r="GF373" s="103"/>
      <c r="GG373" s="103"/>
      <c r="GH373" s="103"/>
      <c r="GI373" s="103"/>
      <c r="GJ373" s="103"/>
      <c r="GK373" s="103"/>
      <c r="GL373" s="103"/>
      <c r="GM373" s="103"/>
      <c r="GN373" s="103"/>
      <c r="GO373" s="103"/>
      <c r="GP373" s="103"/>
      <c r="GQ373" s="103"/>
      <c r="GR373" s="103"/>
      <c r="GS373" s="103"/>
      <c r="GT373" s="103"/>
      <c r="GU373" s="103"/>
      <c r="GV373" s="103"/>
      <c r="GW373" s="103"/>
      <c r="GX373" s="103"/>
      <c r="GY373" s="103"/>
      <c r="GZ373" s="103"/>
      <c r="HA373" s="103"/>
      <c r="HB373" s="103"/>
      <c r="HC373" s="103"/>
      <c r="HD373" s="103"/>
      <c r="HE373" s="103"/>
      <c r="HF373" s="103"/>
      <c r="HG373" s="103"/>
      <c r="HH373" s="103"/>
      <c r="HI373" s="103"/>
      <c r="HJ373" s="103"/>
      <c r="HK373" s="103"/>
      <c r="HL373" s="103"/>
      <c r="HM373" s="103"/>
      <c r="HN373" s="103"/>
      <c r="HO373" s="103"/>
      <c r="HP373" s="103"/>
      <c r="HQ373" s="103"/>
      <c r="HR373" s="103"/>
      <c r="HS373" s="103"/>
      <c r="HT373" s="103"/>
      <c r="HU373" s="103"/>
      <c r="HV373" s="103"/>
      <c r="HW373" s="103"/>
      <c r="HX373" s="103"/>
      <c r="HY373" s="103"/>
      <c r="HZ373" s="103"/>
      <c r="IA373" s="103"/>
      <c r="IB373" s="103"/>
      <c r="IC373" s="103"/>
      <c r="ID373" s="103"/>
      <c r="IE373" s="103"/>
      <c r="IF373" s="103"/>
      <c r="IG373" s="103"/>
      <c r="IH373" s="103"/>
      <c r="II373" s="103"/>
      <c r="IJ373" s="103"/>
      <c r="IK373" s="103"/>
      <c r="IL373" s="103"/>
      <c r="IM373" s="103"/>
      <c r="IN373" s="103"/>
      <c r="IO373" s="103"/>
      <c r="IP373" s="103"/>
      <c r="IQ373" s="103"/>
      <c r="IR373" s="103"/>
      <c r="IS373" s="103"/>
      <c r="IT373" s="103"/>
      <c r="IU373" s="103"/>
      <c r="IV373" s="103"/>
      <c r="IW373" s="103"/>
      <c r="IX373" s="103"/>
      <c r="IY373" s="103"/>
      <c r="IZ373" s="103"/>
    </row>
    <row r="374" spans="1:260" s="108" customFormat="1" ht="15" hidden="1" x14ac:dyDescent="0.25">
      <c r="A374" s="8"/>
      <c r="B374" s="8"/>
      <c r="C374" s="4"/>
      <c r="D374" s="9"/>
      <c r="E374" s="9"/>
      <c r="F374" s="9"/>
      <c r="G374" s="9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103"/>
      <c r="U374" s="4"/>
      <c r="V374" s="4"/>
      <c r="W374" s="4"/>
      <c r="X374" s="4"/>
      <c r="Y374" s="4"/>
      <c r="Z374" s="4"/>
      <c r="AA374" s="4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  <c r="BD374" s="103"/>
      <c r="BE374" s="103"/>
      <c r="BF374" s="103"/>
      <c r="BG374" s="103"/>
      <c r="BH374" s="103"/>
      <c r="BI374" s="103"/>
      <c r="BJ374" s="103"/>
      <c r="BK374" s="103"/>
      <c r="BL374" s="103"/>
      <c r="BM374" s="103"/>
      <c r="BN374" s="103"/>
      <c r="BO374" s="103"/>
      <c r="BP374" s="103"/>
      <c r="BQ374" s="103"/>
      <c r="BR374" s="103"/>
      <c r="BS374" s="103"/>
      <c r="BT374" s="103"/>
      <c r="BU374" s="103"/>
      <c r="BV374" s="103"/>
      <c r="BW374" s="103"/>
      <c r="BX374" s="103"/>
      <c r="BY374" s="103"/>
      <c r="BZ374" s="103"/>
      <c r="CA374" s="103"/>
      <c r="CB374" s="103"/>
      <c r="CC374" s="103"/>
      <c r="CD374" s="103"/>
      <c r="CE374" s="103"/>
      <c r="CF374" s="103"/>
      <c r="CG374" s="103"/>
      <c r="CH374" s="103"/>
      <c r="CI374" s="103"/>
      <c r="CJ374" s="103"/>
      <c r="CK374" s="103"/>
      <c r="CL374" s="103"/>
      <c r="CM374" s="103"/>
      <c r="CN374" s="103"/>
      <c r="CO374" s="103"/>
      <c r="CP374" s="103"/>
      <c r="CQ374" s="103"/>
      <c r="CR374" s="103"/>
      <c r="CS374" s="103"/>
      <c r="CT374" s="103"/>
      <c r="CU374" s="103"/>
      <c r="CV374" s="103"/>
      <c r="CW374" s="103"/>
      <c r="CX374" s="103"/>
      <c r="CY374" s="103"/>
      <c r="CZ374" s="103"/>
      <c r="DA374" s="103"/>
      <c r="DB374" s="103"/>
      <c r="DC374" s="103"/>
      <c r="DD374" s="103"/>
      <c r="DE374" s="103"/>
      <c r="DF374" s="103"/>
      <c r="DG374" s="103"/>
      <c r="DH374" s="103"/>
      <c r="DI374" s="103"/>
      <c r="DJ374" s="103"/>
      <c r="DK374" s="103"/>
      <c r="DL374" s="103"/>
      <c r="DM374" s="103"/>
      <c r="DN374" s="103"/>
      <c r="DO374" s="103"/>
      <c r="DP374" s="103"/>
      <c r="DQ374" s="103"/>
      <c r="DR374" s="103"/>
      <c r="DS374" s="103"/>
      <c r="DT374" s="103"/>
      <c r="DU374" s="103"/>
      <c r="DV374" s="103"/>
      <c r="DW374" s="103"/>
      <c r="DX374" s="103"/>
      <c r="DY374" s="103"/>
      <c r="DZ374" s="103"/>
      <c r="EA374" s="103"/>
      <c r="EB374" s="103"/>
      <c r="EC374" s="103"/>
      <c r="ED374" s="103"/>
      <c r="EE374" s="103"/>
      <c r="EF374" s="103"/>
      <c r="EG374" s="103"/>
      <c r="EH374" s="103"/>
      <c r="EI374" s="103"/>
      <c r="EJ374" s="103"/>
      <c r="EK374" s="103"/>
      <c r="EL374" s="103"/>
      <c r="EM374" s="103"/>
      <c r="EN374" s="103"/>
      <c r="EO374" s="103"/>
      <c r="EP374" s="103"/>
      <c r="EQ374" s="103"/>
      <c r="ER374" s="103"/>
      <c r="ES374" s="103"/>
      <c r="ET374" s="103"/>
      <c r="EU374" s="103"/>
      <c r="EV374" s="103"/>
      <c r="EW374" s="103"/>
      <c r="EX374" s="103"/>
      <c r="EY374" s="103"/>
      <c r="EZ374" s="103"/>
      <c r="FA374" s="103"/>
      <c r="FB374" s="103"/>
      <c r="FC374" s="103"/>
      <c r="FD374" s="103"/>
      <c r="FE374" s="103"/>
      <c r="FF374" s="103"/>
      <c r="FG374" s="103"/>
      <c r="FH374" s="103"/>
      <c r="FI374" s="103"/>
      <c r="FJ374" s="103"/>
      <c r="FK374" s="103"/>
      <c r="FL374" s="103"/>
      <c r="FM374" s="103"/>
      <c r="FN374" s="103"/>
      <c r="FO374" s="103"/>
      <c r="FP374" s="103"/>
      <c r="FQ374" s="103"/>
      <c r="FR374" s="103"/>
      <c r="FS374" s="103"/>
      <c r="FT374" s="103"/>
      <c r="FU374" s="103"/>
      <c r="FV374" s="103"/>
      <c r="FW374" s="103"/>
      <c r="FX374" s="103"/>
      <c r="FY374" s="103"/>
      <c r="FZ374" s="103"/>
      <c r="GA374" s="103"/>
      <c r="GB374" s="103"/>
      <c r="GC374" s="103"/>
      <c r="GD374" s="103"/>
      <c r="GE374" s="103"/>
      <c r="GF374" s="103"/>
      <c r="GG374" s="103"/>
      <c r="GH374" s="103"/>
      <c r="GI374" s="103"/>
      <c r="GJ374" s="103"/>
      <c r="GK374" s="103"/>
      <c r="GL374" s="103"/>
      <c r="GM374" s="103"/>
      <c r="GN374" s="103"/>
      <c r="GO374" s="103"/>
      <c r="GP374" s="103"/>
      <c r="GQ374" s="103"/>
      <c r="GR374" s="103"/>
      <c r="GS374" s="103"/>
      <c r="GT374" s="103"/>
      <c r="GU374" s="103"/>
      <c r="GV374" s="103"/>
      <c r="GW374" s="103"/>
      <c r="GX374" s="103"/>
      <c r="GY374" s="103"/>
      <c r="GZ374" s="103"/>
      <c r="HA374" s="103"/>
      <c r="HB374" s="103"/>
      <c r="HC374" s="103"/>
      <c r="HD374" s="103"/>
      <c r="HE374" s="103"/>
      <c r="HF374" s="103"/>
      <c r="HG374" s="103"/>
      <c r="HH374" s="103"/>
      <c r="HI374" s="103"/>
      <c r="HJ374" s="103"/>
      <c r="HK374" s="103"/>
      <c r="HL374" s="103"/>
      <c r="HM374" s="103"/>
      <c r="HN374" s="103"/>
      <c r="HO374" s="103"/>
      <c r="HP374" s="103"/>
      <c r="HQ374" s="103"/>
      <c r="HR374" s="103"/>
      <c r="HS374" s="103"/>
      <c r="HT374" s="103"/>
      <c r="HU374" s="103"/>
      <c r="HV374" s="103"/>
      <c r="HW374" s="103"/>
      <c r="HX374" s="103"/>
      <c r="HY374" s="103"/>
      <c r="HZ374" s="103"/>
      <c r="IA374" s="103"/>
      <c r="IB374" s="103"/>
      <c r="IC374" s="103"/>
      <c r="ID374" s="103"/>
      <c r="IE374" s="103"/>
      <c r="IF374" s="103"/>
      <c r="IG374" s="103"/>
      <c r="IH374" s="103"/>
      <c r="II374" s="103"/>
      <c r="IJ374" s="103"/>
      <c r="IK374" s="103"/>
      <c r="IL374" s="103"/>
      <c r="IM374" s="103"/>
      <c r="IN374" s="103"/>
      <c r="IO374" s="103"/>
      <c r="IP374" s="103"/>
      <c r="IQ374" s="103"/>
      <c r="IR374" s="103"/>
      <c r="IS374" s="103"/>
      <c r="IT374" s="103"/>
      <c r="IU374" s="103"/>
      <c r="IV374" s="103"/>
      <c r="IW374" s="103"/>
      <c r="IX374" s="103"/>
      <c r="IY374" s="103"/>
      <c r="IZ374" s="103"/>
    </row>
    <row r="375" spans="1:260" s="108" customFormat="1" ht="15" hidden="1" x14ac:dyDescent="0.25">
      <c r="A375" s="8"/>
      <c r="B375" s="8"/>
      <c r="C375" s="4"/>
      <c r="D375" s="9"/>
      <c r="E375" s="9"/>
      <c r="F375" s="9"/>
      <c r="G375" s="9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103"/>
      <c r="U375" s="4"/>
      <c r="V375" s="4"/>
      <c r="W375" s="4"/>
      <c r="X375" s="4"/>
      <c r="Y375" s="4"/>
      <c r="Z375" s="4"/>
      <c r="AA375" s="4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  <c r="BD375" s="103"/>
      <c r="BE375" s="103"/>
      <c r="BF375" s="103"/>
      <c r="BG375" s="103"/>
      <c r="BH375" s="103"/>
      <c r="BI375" s="103"/>
      <c r="BJ375" s="103"/>
      <c r="BK375" s="103"/>
      <c r="BL375" s="103"/>
      <c r="BM375" s="103"/>
      <c r="BN375" s="103"/>
      <c r="BO375" s="103"/>
      <c r="BP375" s="103"/>
      <c r="BQ375" s="103"/>
      <c r="BR375" s="103"/>
      <c r="BS375" s="103"/>
      <c r="BT375" s="103"/>
      <c r="BU375" s="103"/>
      <c r="BV375" s="103"/>
      <c r="BW375" s="103"/>
      <c r="BX375" s="103"/>
      <c r="BY375" s="103"/>
      <c r="BZ375" s="103"/>
      <c r="CA375" s="103"/>
      <c r="CB375" s="103"/>
      <c r="CC375" s="103"/>
      <c r="CD375" s="103"/>
      <c r="CE375" s="103"/>
      <c r="CF375" s="103"/>
      <c r="CG375" s="103"/>
      <c r="CH375" s="103"/>
      <c r="CI375" s="103"/>
      <c r="CJ375" s="103"/>
      <c r="CK375" s="103"/>
      <c r="CL375" s="103"/>
      <c r="CM375" s="103"/>
      <c r="CN375" s="103"/>
      <c r="CO375" s="103"/>
      <c r="CP375" s="103"/>
      <c r="CQ375" s="103"/>
      <c r="CR375" s="103"/>
      <c r="CS375" s="103"/>
      <c r="CT375" s="103"/>
      <c r="CU375" s="103"/>
      <c r="CV375" s="103"/>
      <c r="CW375" s="103"/>
      <c r="CX375" s="103"/>
      <c r="CY375" s="103"/>
      <c r="CZ375" s="103"/>
      <c r="DA375" s="103"/>
      <c r="DB375" s="103"/>
      <c r="DC375" s="103"/>
      <c r="DD375" s="103"/>
      <c r="DE375" s="103"/>
      <c r="DF375" s="103"/>
      <c r="DG375" s="103"/>
      <c r="DH375" s="103"/>
      <c r="DI375" s="103"/>
      <c r="DJ375" s="103"/>
      <c r="DK375" s="103"/>
      <c r="DL375" s="103"/>
      <c r="DM375" s="103"/>
      <c r="DN375" s="103"/>
      <c r="DO375" s="103"/>
      <c r="DP375" s="103"/>
      <c r="DQ375" s="103"/>
      <c r="DR375" s="103"/>
      <c r="DS375" s="103"/>
      <c r="DT375" s="103"/>
      <c r="DU375" s="103"/>
      <c r="DV375" s="103"/>
      <c r="DW375" s="103"/>
      <c r="DX375" s="103"/>
      <c r="DY375" s="103"/>
      <c r="DZ375" s="103"/>
      <c r="EA375" s="103"/>
      <c r="EB375" s="103"/>
      <c r="EC375" s="103"/>
      <c r="ED375" s="103"/>
      <c r="EE375" s="103"/>
      <c r="EF375" s="103"/>
      <c r="EG375" s="103"/>
      <c r="EH375" s="103"/>
      <c r="EI375" s="103"/>
      <c r="EJ375" s="103"/>
      <c r="EK375" s="103"/>
      <c r="EL375" s="103"/>
      <c r="EM375" s="103"/>
      <c r="EN375" s="103"/>
      <c r="EO375" s="103"/>
      <c r="EP375" s="103"/>
      <c r="EQ375" s="103"/>
      <c r="ER375" s="103"/>
      <c r="ES375" s="103"/>
      <c r="ET375" s="103"/>
      <c r="EU375" s="103"/>
      <c r="EV375" s="103"/>
      <c r="EW375" s="103"/>
      <c r="EX375" s="103"/>
      <c r="EY375" s="103"/>
      <c r="EZ375" s="103"/>
      <c r="FA375" s="103"/>
      <c r="FB375" s="103"/>
      <c r="FC375" s="103"/>
      <c r="FD375" s="103"/>
      <c r="FE375" s="103"/>
      <c r="FF375" s="103"/>
      <c r="FG375" s="103"/>
      <c r="FH375" s="103"/>
      <c r="FI375" s="103"/>
      <c r="FJ375" s="103"/>
      <c r="FK375" s="103"/>
      <c r="FL375" s="103"/>
      <c r="FM375" s="103"/>
      <c r="FN375" s="103"/>
      <c r="FO375" s="103"/>
      <c r="FP375" s="103"/>
      <c r="FQ375" s="103"/>
      <c r="FR375" s="103"/>
      <c r="FS375" s="103"/>
      <c r="FT375" s="103"/>
      <c r="FU375" s="103"/>
      <c r="FV375" s="103"/>
      <c r="FW375" s="103"/>
      <c r="FX375" s="103"/>
      <c r="FY375" s="103"/>
      <c r="FZ375" s="103"/>
      <c r="GA375" s="103"/>
      <c r="GB375" s="103"/>
      <c r="GC375" s="103"/>
      <c r="GD375" s="103"/>
      <c r="GE375" s="103"/>
      <c r="GF375" s="103"/>
      <c r="GG375" s="103"/>
      <c r="GH375" s="103"/>
      <c r="GI375" s="103"/>
      <c r="GJ375" s="103"/>
      <c r="GK375" s="103"/>
      <c r="GL375" s="103"/>
      <c r="GM375" s="103"/>
      <c r="GN375" s="103"/>
      <c r="GO375" s="103"/>
      <c r="GP375" s="103"/>
      <c r="GQ375" s="103"/>
      <c r="GR375" s="103"/>
      <c r="GS375" s="103"/>
      <c r="GT375" s="103"/>
      <c r="GU375" s="103"/>
      <c r="GV375" s="103"/>
      <c r="GW375" s="103"/>
      <c r="GX375" s="103"/>
      <c r="GY375" s="103"/>
      <c r="GZ375" s="103"/>
      <c r="HA375" s="103"/>
      <c r="HB375" s="103"/>
      <c r="HC375" s="103"/>
      <c r="HD375" s="103"/>
      <c r="HE375" s="103"/>
      <c r="HF375" s="103"/>
      <c r="HG375" s="103"/>
      <c r="HH375" s="103"/>
      <c r="HI375" s="103"/>
      <c r="HJ375" s="103"/>
      <c r="HK375" s="103"/>
      <c r="HL375" s="103"/>
      <c r="HM375" s="103"/>
      <c r="HN375" s="103"/>
      <c r="HO375" s="103"/>
      <c r="HP375" s="103"/>
      <c r="HQ375" s="103"/>
      <c r="HR375" s="103"/>
      <c r="HS375" s="103"/>
      <c r="HT375" s="103"/>
      <c r="HU375" s="103"/>
      <c r="HV375" s="103"/>
      <c r="HW375" s="103"/>
      <c r="HX375" s="103"/>
      <c r="HY375" s="103"/>
      <c r="HZ375" s="103"/>
      <c r="IA375" s="103"/>
      <c r="IB375" s="103"/>
      <c r="IC375" s="103"/>
      <c r="ID375" s="103"/>
      <c r="IE375" s="103"/>
      <c r="IF375" s="103"/>
      <c r="IG375" s="103"/>
      <c r="IH375" s="103"/>
      <c r="II375" s="103"/>
      <c r="IJ375" s="103"/>
      <c r="IK375" s="103"/>
      <c r="IL375" s="103"/>
      <c r="IM375" s="103"/>
      <c r="IN375" s="103"/>
      <c r="IO375" s="103"/>
      <c r="IP375" s="103"/>
      <c r="IQ375" s="103"/>
      <c r="IR375" s="103"/>
      <c r="IS375" s="103"/>
      <c r="IT375" s="103"/>
      <c r="IU375" s="103"/>
      <c r="IV375" s="103"/>
      <c r="IW375" s="103"/>
      <c r="IX375" s="103"/>
      <c r="IY375" s="103"/>
      <c r="IZ375" s="103"/>
    </row>
    <row r="376" spans="1:260" s="108" customFormat="1" ht="15" hidden="1" x14ac:dyDescent="0.25">
      <c r="A376" s="8"/>
      <c r="B376" s="8"/>
      <c r="C376" s="4"/>
      <c r="D376" s="9"/>
      <c r="E376" s="9"/>
      <c r="F376" s="9"/>
      <c r="G376" s="9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103"/>
      <c r="U376" s="4"/>
      <c r="V376" s="4"/>
      <c r="W376" s="4"/>
      <c r="X376" s="4"/>
      <c r="Y376" s="4"/>
      <c r="Z376" s="4"/>
      <c r="AA376" s="4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103"/>
      <c r="BX376" s="103"/>
      <c r="BY376" s="103"/>
      <c r="BZ376" s="103"/>
      <c r="CA376" s="103"/>
      <c r="CB376" s="103"/>
      <c r="CC376" s="103"/>
      <c r="CD376" s="103"/>
      <c r="CE376" s="103"/>
      <c r="CF376" s="103"/>
      <c r="CG376" s="103"/>
      <c r="CH376" s="103"/>
      <c r="CI376" s="103"/>
      <c r="CJ376" s="103"/>
      <c r="CK376" s="103"/>
      <c r="CL376" s="103"/>
      <c r="CM376" s="103"/>
      <c r="CN376" s="103"/>
      <c r="CO376" s="103"/>
      <c r="CP376" s="103"/>
      <c r="CQ376" s="103"/>
      <c r="CR376" s="103"/>
      <c r="CS376" s="103"/>
      <c r="CT376" s="103"/>
      <c r="CU376" s="103"/>
      <c r="CV376" s="103"/>
      <c r="CW376" s="103"/>
      <c r="CX376" s="103"/>
      <c r="CY376" s="103"/>
      <c r="CZ376" s="103"/>
      <c r="DA376" s="103"/>
      <c r="DB376" s="103"/>
      <c r="DC376" s="103"/>
      <c r="DD376" s="103"/>
      <c r="DE376" s="103"/>
      <c r="DF376" s="103"/>
      <c r="DG376" s="103"/>
      <c r="DH376" s="103"/>
      <c r="DI376" s="103"/>
      <c r="DJ376" s="103"/>
      <c r="DK376" s="103"/>
      <c r="DL376" s="103"/>
      <c r="DM376" s="103"/>
      <c r="DN376" s="103"/>
      <c r="DO376" s="103"/>
      <c r="DP376" s="103"/>
      <c r="DQ376" s="103"/>
      <c r="DR376" s="103"/>
      <c r="DS376" s="103"/>
      <c r="DT376" s="103"/>
      <c r="DU376" s="103"/>
      <c r="DV376" s="103"/>
      <c r="DW376" s="103"/>
      <c r="DX376" s="103"/>
      <c r="DY376" s="103"/>
      <c r="DZ376" s="103"/>
      <c r="EA376" s="103"/>
      <c r="EB376" s="103"/>
      <c r="EC376" s="103"/>
      <c r="ED376" s="103"/>
      <c r="EE376" s="103"/>
      <c r="EF376" s="103"/>
      <c r="EG376" s="103"/>
      <c r="EH376" s="103"/>
      <c r="EI376" s="103"/>
      <c r="EJ376" s="103"/>
      <c r="EK376" s="103"/>
      <c r="EL376" s="103"/>
      <c r="EM376" s="103"/>
      <c r="EN376" s="103"/>
      <c r="EO376" s="103"/>
      <c r="EP376" s="103"/>
      <c r="EQ376" s="103"/>
      <c r="ER376" s="103"/>
      <c r="ES376" s="103"/>
      <c r="ET376" s="103"/>
      <c r="EU376" s="103"/>
      <c r="EV376" s="103"/>
      <c r="EW376" s="103"/>
      <c r="EX376" s="103"/>
      <c r="EY376" s="103"/>
      <c r="EZ376" s="103"/>
      <c r="FA376" s="103"/>
      <c r="FB376" s="103"/>
      <c r="FC376" s="103"/>
      <c r="FD376" s="103"/>
      <c r="FE376" s="103"/>
      <c r="FF376" s="103"/>
      <c r="FG376" s="103"/>
      <c r="FH376" s="103"/>
      <c r="FI376" s="103"/>
      <c r="FJ376" s="103"/>
      <c r="FK376" s="103"/>
      <c r="FL376" s="103"/>
      <c r="FM376" s="103"/>
      <c r="FN376" s="103"/>
      <c r="FO376" s="103"/>
      <c r="FP376" s="103"/>
      <c r="FQ376" s="103"/>
      <c r="FR376" s="103"/>
      <c r="FS376" s="103"/>
      <c r="FT376" s="103"/>
      <c r="FU376" s="103"/>
      <c r="FV376" s="103"/>
      <c r="FW376" s="103"/>
      <c r="FX376" s="103"/>
      <c r="FY376" s="103"/>
      <c r="FZ376" s="103"/>
      <c r="GA376" s="103"/>
      <c r="GB376" s="103"/>
      <c r="GC376" s="103"/>
      <c r="GD376" s="103"/>
      <c r="GE376" s="103"/>
      <c r="GF376" s="103"/>
      <c r="GG376" s="103"/>
      <c r="GH376" s="103"/>
      <c r="GI376" s="103"/>
      <c r="GJ376" s="103"/>
      <c r="GK376" s="103"/>
      <c r="GL376" s="103"/>
      <c r="GM376" s="103"/>
      <c r="GN376" s="103"/>
      <c r="GO376" s="103"/>
      <c r="GP376" s="103"/>
      <c r="GQ376" s="103"/>
      <c r="GR376" s="103"/>
      <c r="GS376" s="103"/>
      <c r="GT376" s="103"/>
      <c r="GU376" s="103"/>
      <c r="GV376" s="103"/>
      <c r="GW376" s="103"/>
      <c r="GX376" s="103"/>
      <c r="GY376" s="103"/>
      <c r="GZ376" s="103"/>
      <c r="HA376" s="103"/>
      <c r="HB376" s="103"/>
      <c r="HC376" s="103"/>
      <c r="HD376" s="103"/>
      <c r="HE376" s="103"/>
      <c r="HF376" s="103"/>
      <c r="HG376" s="103"/>
      <c r="HH376" s="103"/>
      <c r="HI376" s="103"/>
      <c r="HJ376" s="103"/>
      <c r="HK376" s="103"/>
      <c r="HL376" s="103"/>
      <c r="HM376" s="103"/>
      <c r="HN376" s="103"/>
      <c r="HO376" s="103"/>
      <c r="HP376" s="103"/>
      <c r="HQ376" s="103"/>
      <c r="HR376" s="103"/>
      <c r="HS376" s="103"/>
      <c r="HT376" s="103"/>
      <c r="HU376" s="103"/>
      <c r="HV376" s="103"/>
      <c r="HW376" s="103"/>
      <c r="HX376" s="103"/>
      <c r="HY376" s="103"/>
      <c r="HZ376" s="103"/>
      <c r="IA376" s="103"/>
      <c r="IB376" s="103"/>
      <c r="IC376" s="103"/>
      <c r="ID376" s="103"/>
      <c r="IE376" s="103"/>
      <c r="IF376" s="103"/>
      <c r="IG376" s="103"/>
      <c r="IH376" s="103"/>
      <c r="II376" s="103"/>
      <c r="IJ376" s="103"/>
      <c r="IK376" s="103"/>
      <c r="IL376" s="103"/>
      <c r="IM376" s="103"/>
      <c r="IN376" s="103"/>
      <c r="IO376" s="103"/>
      <c r="IP376" s="103"/>
      <c r="IQ376" s="103"/>
      <c r="IR376" s="103"/>
      <c r="IS376" s="103"/>
      <c r="IT376" s="103"/>
      <c r="IU376" s="103"/>
      <c r="IV376" s="103"/>
      <c r="IW376" s="103"/>
      <c r="IX376" s="103"/>
      <c r="IY376" s="103"/>
      <c r="IZ376" s="103"/>
    </row>
    <row r="377" spans="1:260" s="108" customFormat="1" ht="15" hidden="1" x14ac:dyDescent="0.25">
      <c r="A377" s="8"/>
      <c r="B377" s="8"/>
      <c r="C377" s="4"/>
      <c r="D377" s="9"/>
      <c r="E377" s="9"/>
      <c r="F377" s="9"/>
      <c r="G377" s="9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103"/>
      <c r="U377" s="4"/>
      <c r="V377" s="4"/>
      <c r="W377" s="4"/>
      <c r="X377" s="4"/>
      <c r="Y377" s="4"/>
      <c r="Z377" s="4"/>
      <c r="AA377" s="4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103"/>
      <c r="BX377" s="103"/>
      <c r="BY377" s="103"/>
      <c r="BZ377" s="103"/>
      <c r="CA377" s="103"/>
      <c r="CB377" s="103"/>
      <c r="CC377" s="103"/>
      <c r="CD377" s="103"/>
      <c r="CE377" s="103"/>
      <c r="CF377" s="103"/>
      <c r="CG377" s="103"/>
      <c r="CH377" s="103"/>
      <c r="CI377" s="103"/>
      <c r="CJ377" s="103"/>
      <c r="CK377" s="103"/>
      <c r="CL377" s="103"/>
      <c r="CM377" s="103"/>
      <c r="CN377" s="103"/>
      <c r="CO377" s="103"/>
      <c r="CP377" s="103"/>
      <c r="CQ377" s="103"/>
      <c r="CR377" s="103"/>
      <c r="CS377" s="103"/>
      <c r="CT377" s="103"/>
      <c r="CU377" s="103"/>
      <c r="CV377" s="103"/>
      <c r="CW377" s="103"/>
      <c r="CX377" s="103"/>
      <c r="CY377" s="103"/>
      <c r="CZ377" s="103"/>
      <c r="DA377" s="103"/>
      <c r="DB377" s="103"/>
      <c r="DC377" s="103"/>
      <c r="DD377" s="103"/>
      <c r="DE377" s="103"/>
      <c r="DF377" s="103"/>
      <c r="DG377" s="103"/>
      <c r="DH377" s="103"/>
      <c r="DI377" s="103"/>
      <c r="DJ377" s="103"/>
      <c r="DK377" s="103"/>
      <c r="DL377" s="103"/>
      <c r="DM377" s="103"/>
      <c r="DN377" s="103"/>
      <c r="DO377" s="103"/>
      <c r="DP377" s="103"/>
      <c r="DQ377" s="103"/>
      <c r="DR377" s="103"/>
      <c r="DS377" s="103"/>
      <c r="DT377" s="103"/>
      <c r="DU377" s="103"/>
      <c r="DV377" s="103"/>
      <c r="DW377" s="103"/>
      <c r="DX377" s="103"/>
      <c r="DY377" s="103"/>
      <c r="DZ377" s="103"/>
      <c r="EA377" s="103"/>
      <c r="EB377" s="103"/>
      <c r="EC377" s="103"/>
      <c r="ED377" s="103"/>
      <c r="EE377" s="103"/>
      <c r="EF377" s="103"/>
      <c r="EG377" s="103"/>
      <c r="EH377" s="103"/>
      <c r="EI377" s="103"/>
      <c r="EJ377" s="103"/>
      <c r="EK377" s="103"/>
      <c r="EL377" s="103"/>
      <c r="EM377" s="103"/>
      <c r="EN377" s="103"/>
      <c r="EO377" s="103"/>
      <c r="EP377" s="103"/>
      <c r="EQ377" s="103"/>
      <c r="ER377" s="103"/>
      <c r="ES377" s="103"/>
      <c r="ET377" s="103"/>
      <c r="EU377" s="103"/>
      <c r="EV377" s="103"/>
      <c r="EW377" s="103"/>
      <c r="EX377" s="103"/>
      <c r="EY377" s="103"/>
      <c r="EZ377" s="103"/>
      <c r="FA377" s="103"/>
      <c r="FB377" s="103"/>
      <c r="FC377" s="103"/>
      <c r="FD377" s="103"/>
      <c r="FE377" s="103"/>
      <c r="FF377" s="103"/>
      <c r="FG377" s="103"/>
      <c r="FH377" s="103"/>
      <c r="FI377" s="103"/>
      <c r="FJ377" s="103"/>
      <c r="FK377" s="103"/>
      <c r="FL377" s="103"/>
      <c r="FM377" s="103"/>
      <c r="FN377" s="103"/>
      <c r="FO377" s="103"/>
      <c r="FP377" s="103"/>
      <c r="FQ377" s="103"/>
      <c r="FR377" s="103"/>
      <c r="FS377" s="103"/>
      <c r="FT377" s="103"/>
      <c r="FU377" s="103"/>
      <c r="FV377" s="103"/>
      <c r="FW377" s="103"/>
      <c r="FX377" s="103"/>
      <c r="FY377" s="103"/>
      <c r="FZ377" s="103"/>
      <c r="GA377" s="103"/>
      <c r="GB377" s="103"/>
      <c r="GC377" s="103"/>
      <c r="GD377" s="103"/>
      <c r="GE377" s="103"/>
      <c r="GF377" s="103"/>
      <c r="GG377" s="103"/>
      <c r="GH377" s="103"/>
      <c r="GI377" s="103"/>
      <c r="GJ377" s="103"/>
      <c r="GK377" s="103"/>
      <c r="GL377" s="103"/>
      <c r="GM377" s="103"/>
      <c r="GN377" s="103"/>
      <c r="GO377" s="103"/>
      <c r="GP377" s="103"/>
      <c r="GQ377" s="103"/>
      <c r="GR377" s="103"/>
      <c r="GS377" s="103"/>
      <c r="GT377" s="103"/>
      <c r="GU377" s="103"/>
      <c r="GV377" s="103"/>
      <c r="GW377" s="103"/>
      <c r="GX377" s="103"/>
      <c r="GY377" s="103"/>
      <c r="GZ377" s="103"/>
      <c r="HA377" s="103"/>
      <c r="HB377" s="103"/>
      <c r="HC377" s="103"/>
      <c r="HD377" s="103"/>
      <c r="HE377" s="103"/>
      <c r="HF377" s="103"/>
      <c r="HG377" s="103"/>
      <c r="HH377" s="103"/>
      <c r="HI377" s="103"/>
      <c r="HJ377" s="103"/>
      <c r="HK377" s="103"/>
      <c r="HL377" s="103"/>
      <c r="HM377" s="103"/>
      <c r="HN377" s="103"/>
      <c r="HO377" s="103"/>
      <c r="HP377" s="103"/>
      <c r="HQ377" s="103"/>
      <c r="HR377" s="103"/>
      <c r="HS377" s="103"/>
      <c r="HT377" s="103"/>
      <c r="HU377" s="103"/>
      <c r="HV377" s="103"/>
      <c r="HW377" s="103"/>
      <c r="HX377" s="103"/>
      <c r="HY377" s="103"/>
      <c r="HZ377" s="103"/>
      <c r="IA377" s="103"/>
      <c r="IB377" s="103"/>
      <c r="IC377" s="103"/>
      <c r="ID377" s="103"/>
      <c r="IE377" s="103"/>
      <c r="IF377" s="103"/>
      <c r="IG377" s="103"/>
      <c r="IH377" s="103"/>
      <c r="II377" s="103"/>
      <c r="IJ377" s="103"/>
      <c r="IK377" s="103"/>
      <c r="IL377" s="103"/>
      <c r="IM377" s="103"/>
      <c r="IN377" s="103"/>
      <c r="IO377" s="103"/>
      <c r="IP377" s="103"/>
      <c r="IQ377" s="103"/>
      <c r="IR377" s="103"/>
      <c r="IS377" s="103"/>
      <c r="IT377" s="103"/>
      <c r="IU377" s="103"/>
      <c r="IV377" s="103"/>
      <c r="IW377" s="103"/>
      <c r="IX377" s="103"/>
      <c r="IY377" s="103"/>
      <c r="IZ377" s="103"/>
    </row>
    <row r="378" spans="1:260" s="108" customFormat="1" ht="15" hidden="1" x14ac:dyDescent="0.25">
      <c r="A378" s="8"/>
      <c r="B378" s="8"/>
      <c r="C378" s="4"/>
      <c r="D378" s="9"/>
      <c r="E378" s="9"/>
      <c r="F378" s="9"/>
      <c r="G378" s="9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103"/>
      <c r="U378" s="4"/>
      <c r="V378" s="4"/>
      <c r="W378" s="4"/>
      <c r="X378" s="4"/>
      <c r="Y378" s="4"/>
      <c r="Z378" s="4"/>
      <c r="AA378" s="4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103"/>
      <c r="BX378" s="103"/>
      <c r="BY378" s="103"/>
      <c r="BZ378" s="103"/>
      <c r="CA378" s="103"/>
      <c r="CB378" s="103"/>
      <c r="CC378" s="103"/>
      <c r="CD378" s="103"/>
      <c r="CE378" s="103"/>
      <c r="CF378" s="103"/>
      <c r="CG378" s="103"/>
      <c r="CH378" s="103"/>
      <c r="CI378" s="103"/>
      <c r="CJ378" s="103"/>
      <c r="CK378" s="103"/>
      <c r="CL378" s="103"/>
      <c r="CM378" s="103"/>
      <c r="CN378" s="103"/>
      <c r="CO378" s="103"/>
      <c r="CP378" s="103"/>
      <c r="CQ378" s="103"/>
      <c r="CR378" s="103"/>
      <c r="CS378" s="103"/>
      <c r="CT378" s="103"/>
      <c r="CU378" s="103"/>
      <c r="CV378" s="103"/>
      <c r="CW378" s="103"/>
      <c r="CX378" s="103"/>
      <c r="CY378" s="103"/>
      <c r="CZ378" s="103"/>
      <c r="DA378" s="103"/>
      <c r="DB378" s="103"/>
      <c r="DC378" s="103"/>
      <c r="DD378" s="103"/>
      <c r="DE378" s="103"/>
      <c r="DF378" s="103"/>
      <c r="DG378" s="103"/>
      <c r="DH378" s="103"/>
      <c r="DI378" s="103"/>
      <c r="DJ378" s="103"/>
      <c r="DK378" s="103"/>
      <c r="DL378" s="103"/>
      <c r="DM378" s="103"/>
      <c r="DN378" s="103"/>
      <c r="DO378" s="103"/>
      <c r="DP378" s="103"/>
      <c r="DQ378" s="103"/>
      <c r="DR378" s="103"/>
      <c r="DS378" s="103"/>
      <c r="DT378" s="103"/>
      <c r="DU378" s="103"/>
      <c r="DV378" s="103"/>
      <c r="DW378" s="103"/>
      <c r="DX378" s="103"/>
      <c r="DY378" s="103"/>
      <c r="DZ378" s="103"/>
      <c r="EA378" s="103"/>
      <c r="EB378" s="103"/>
      <c r="EC378" s="103"/>
      <c r="ED378" s="103"/>
      <c r="EE378" s="103"/>
      <c r="EF378" s="103"/>
      <c r="EG378" s="103"/>
      <c r="EH378" s="103"/>
      <c r="EI378" s="103"/>
      <c r="EJ378" s="103"/>
      <c r="EK378" s="103"/>
      <c r="EL378" s="103"/>
      <c r="EM378" s="103"/>
      <c r="EN378" s="103"/>
      <c r="EO378" s="103"/>
      <c r="EP378" s="103"/>
      <c r="EQ378" s="103"/>
      <c r="ER378" s="103"/>
      <c r="ES378" s="103"/>
      <c r="ET378" s="103"/>
      <c r="EU378" s="103"/>
      <c r="EV378" s="103"/>
      <c r="EW378" s="103"/>
      <c r="EX378" s="103"/>
      <c r="EY378" s="103"/>
      <c r="EZ378" s="103"/>
      <c r="FA378" s="103"/>
      <c r="FB378" s="103"/>
      <c r="FC378" s="103"/>
      <c r="FD378" s="103"/>
      <c r="FE378" s="103"/>
      <c r="FF378" s="103"/>
      <c r="FG378" s="103"/>
      <c r="FH378" s="103"/>
      <c r="FI378" s="103"/>
      <c r="FJ378" s="103"/>
      <c r="FK378" s="103"/>
      <c r="FL378" s="103"/>
      <c r="FM378" s="103"/>
      <c r="FN378" s="103"/>
      <c r="FO378" s="103"/>
      <c r="FP378" s="103"/>
      <c r="FQ378" s="103"/>
      <c r="FR378" s="103"/>
      <c r="FS378" s="103"/>
      <c r="FT378" s="103"/>
      <c r="FU378" s="103"/>
      <c r="FV378" s="103"/>
      <c r="FW378" s="103"/>
      <c r="FX378" s="103"/>
      <c r="FY378" s="103"/>
      <c r="FZ378" s="103"/>
      <c r="GA378" s="103"/>
      <c r="GB378" s="103"/>
      <c r="GC378" s="103"/>
      <c r="GD378" s="103"/>
      <c r="GE378" s="103"/>
      <c r="GF378" s="103"/>
      <c r="GG378" s="103"/>
      <c r="GH378" s="103"/>
      <c r="GI378" s="103"/>
      <c r="GJ378" s="103"/>
      <c r="GK378" s="103"/>
      <c r="GL378" s="103"/>
      <c r="GM378" s="103"/>
      <c r="GN378" s="103"/>
      <c r="GO378" s="103"/>
      <c r="GP378" s="103"/>
      <c r="GQ378" s="103"/>
      <c r="GR378" s="103"/>
      <c r="GS378" s="103"/>
      <c r="GT378" s="103"/>
      <c r="GU378" s="103"/>
      <c r="GV378" s="103"/>
      <c r="GW378" s="103"/>
      <c r="GX378" s="103"/>
      <c r="GY378" s="103"/>
      <c r="GZ378" s="103"/>
      <c r="HA378" s="103"/>
      <c r="HB378" s="103"/>
      <c r="HC378" s="103"/>
      <c r="HD378" s="103"/>
      <c r="HE378" s="103"/>
      <c r="HF378" s="103"/>
      <c r="HG378" s="103"/>
      <c r="HH378" s="103"/>
      <c r="HI378" s="103"/>
      <c r="HJ378" s="103"/>
      <c r="HK378" s="103"/>
      <c r="HL378" s="103"/>
      <c r="HM378" s="103"/>
      <c r="HN378" s="103"/>
      <c r="HO378" s="103"/>
      <c r="HP378" s="103"/>
      <c r="HQ378" s="103"/>
      <c r="HR378" s="103"/>
      <c r="HS378" s="103"/>
      <c r="HT378" s="103"/>
      <c r="HU378" s="103"/>
      <c r="HV378" s="103"/>
      <c r="HW378" s="103"/>
      <c r="HX378" s="103"/>
      <c r="HY378" s="103"/>
      <c r="HZ378" s="103"/>
      <c r="IA378" s="103"/>
      <c r="IB378" s="103"/>
      <c r="IC378" s="103"/>
      <c r="ID378" s="103"/>
      <c r="IE378" s="103"/>
      <c r="IF378" s="103"/>
      <c r="IG378" s="103"/>
      <c r="IH378" s="103"/>
      <c r="II378" s="103"/>
      <c r="IJ378" s="103"/>
      <c r="IK378" s="103"/>
      <c r="IL378" s="103"/>
      <c r="IM378" s="103"/>
      <c r="IN378" s="103"/>
      <c r="IO378" s="103"/>
      <c r="IP378" s="103"/>
      <c r="IQ378" s="103"/>
      <c r="IR378" s="103"/>
      <c r="IS378" s="103"/>
      <c r="IT378" s="103"/>
      <c r="IU378" s="103"/>
      <c r="IV378" s="103"/>
      <c r="IW378" s="103"/>
      <c r="IX378" s="103"/>
      <c r="IY378" s="103"/>
      <c r="IZ378" s="103"/>
    </row>
    <row r="379" spans="1:260" s="108" customFormat="1" ht="15" hidden="1" x14ac:dyDescent="0.25">
      <c r="A379" s="8"/>
      <c r="B379" s="8"/>
      <c r="C379" s="4"/>
      <c r="D379" s="9"/>
      <c r="E379" s="9"/>
      <c r="F379" s="9"/>
      <c r="G379" s="9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103"/>
      <c r="U379" s="4"/>
      <c r="V379" s="4"/>
      <c r="W379" s="4"/>
      <c r="X379" s="4"/>
      <c r="Y379" s="4"/>
      <c r="Z379" s="4"/>
      <c r="AA379" s="4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103"/>
      <c r="BX379" s="103"/>
      <c r="BY379" s="103"/>
      <c r="BZ379" s="103"/>
      <c r="CA379" s="103"/>
      <c r="CB379" s="103"/>
      <c r="CC379" s="103"/>
      <c r="CD379" s="103"/>
      <c r="CE379" s="103"/>
      <c r="CF379" s="103"/>
      <c r="CG379" s="103"/>
      <c r="CH379" s="103"/>
      <c r="CI379" s="103"/>
      <c r="CJ379" s="103"/>
      <c r="CK379" s="103"/>
      <c r="CL379" s="103"/>
      <c r="CM379" s="103"/>
      <c r="CN379" s="103"/>
      <c r="CO379" s="103"/>
      <c r="CP379" s="103"/>
      <c r="CQ379" s="103"/>
      <c r="CR379" s="103"/>
      <c r="CS379" s="103"/>
      <c r="CT379" s="103"/>
      <c r="CU379" s="103"/>
      <c r="CV379" s="103"/>
      <c r="CW379" s="103"/>
      <c r="CX379" s="103"/>
      <c r="CY379" s="103"/>
      <c r="CZ379" s="103"/>
      <c r="DA379" s="103"/>
      <c r="DB379" s="103"/>
      <c r="DC379" s="103"/>
      <c r="DD379" s="103"/>
      <c r="DE379" s="103"/>
      <c r="DF379" s="103"/>
      <c r="DG379" s="103"/>
      <c r="DH379" s="103"/>
      <c r="DI379" s="103"/>
      <c r="DJ379" s="103"/>
      <c r="DK379" s="103"/>
      <c r="DL379" s="103"/>
      <c r="DM379" s="103"/>
      <c r="DN379" s="103"/>
      <c r="DO379" s="103"/>
      <c r="DP379" s="103"/>
      <c r="DQ379" s="103"/>
      <c r="DR379" s="103"/>
      <c r="DS379" s="103"/>
      <c r="DT379" s="103"/>
      <c r="DU379" s="103"/>
      <c r="DV379" s="103"/>
      <c r="DW379" s="103"/>
      <c r="DX379" s="103"/>
      <c r="DY379" s="103"/>
      <c r="DZ379" s="103"/>
      <c r="EA379" s="103"/>
      <c r="EB379" s="103"/>
      <c r="EC379" s="103"/>
      <c r="ED379" s="103"/>
      <c r="EE379" s="103"/>
      <c r="EF379" s="103"/>
      <c r="EG379" s="103"/>
      <c r="EH379" s="103"/>
      <c r="EI379" s="103"/>
      <c r="EJ379" s="103"/>
      <c r="EK379" s="103"/>
      <c r="EL379" s="103"/>
      <c r="EM379" s="103"/>
      <c r="EN379" s="103"/>
      <c r="EO379" s="103"/>
      <c r="EP379" s="103"/>
      <c r="EQ379" s="103"/>
      <c r="ER379" s="103"/>
      <c r="ES379" s="103"/>
      <c r="ET379" s="103"/>
      <c r="EU379" s="103"/>
      <c r="EV379" s="103"/>
      <c r="EW379" s="103"/>
      <c r="EX379" s="103"/>
      <c r="EY379" s="103"/>
      <c r="EZ379" s="103"/>
      <c r="FA379" s="103"/>
      <c r="FB379" s="103"/>
      <c r="FC379" s="103"/>
      <c r="FD379" s="103"/>
      <c r="FE379" s="103"/>
      <c r="FF379" s="103"/>
      <c r="FG379" s="103"/>
      <c r="FH379" s="103"/>
      <c r="FI379" s="103"/>
      <c r="FJ379" s="103"/>
      <c r="FK379" s="103"/>
      <c r="FL379" s="103"/>
      <c r="FM379" s="103"/>
      <c r="FN379" s="103"/>
      <c r="FO379" s="103"/>
      <c r="FP379" s="103"/>
      <c r="FQ379" s="103"/>
      <c r="FR379" s="103"/>
      <c r="FS379" s="103"/>
      <c r="FT379" s="103"/>
      <c r="FU379" s="103"/>
      <c r="FV379" s="103"/>
      <c r="FW379" s="103"/>
      <c r="FX379" s="103"/>
      <c r="FY379" s="103"/>
      <c r="FZ379" s="103"/>
      <c r="GA379" s="103"/>
      <c r="GB379" s="103"/>
      <c r="GC379" s="103"/>
      <c r="GD379" s="103"/>
      <c r="GE379" s="103"/>
      <c r="GF379" s="103"/>
      <c r="GG379" s="103"/>
      <c r="GH379" s="103"/>
      <c r="GI379" s="103"/>
      <c r="GJ379" s="103"/>
      <c r="GK379" s="103"/>
      <c r="GL379" s="103"/>
      <c r="GM379" s="103"/>
      <c r="GN379" s="103"/>
      <c r="GO379" s="103"/>
      <c r="GP379" s="103"/>
      <c r="GQ379" s="103"/>
      <c r="GR379" s="103"/>
      <c r="GS379" s="103"/>
      <c r="GT379" s="103"/>
      <c r="GU379" s="103"/>
      <c r="GV379" s="103"/>
      <c r="GW379" s="103"/>
      <c r="GX379" s="103"/>
      <c r="GY379" s="103"/>
      <c r="GZ379" s="103"/>
      <c r="HA379" s="103"/>
      <c r="HB379" s="103"/>
      <c r="HC379" s="103"/>
      <c r="HD379" s="103"/>
      <c r="HE379" s="103"/>
      <c r="HF379" s="103"/>
      <c r="HG379" s="103"/>
      <c r="HH379" s="103"/>
      <c r="HI379" s="103"/>
      <c r="HJ379" s="103"/>
      <c r="HK379" s="103"/>
      <c r="HL379" s="103"/>
      <c r="HM379" s="103"/>
      <c r="HN379" s="103"/>
      <c r="HO379" s="103"/>
      <c r="HP379" s="103"/>
      <c r="HQ379" s="103"/>
      <c r="HR379" s="103"/>
      <c r="HS379" s="103"/>
      <c r="HT379" s="103"/>
      <c r="HU379" s="103"/>
      <c r="HV379" s="103"/>
      <c r="HW379" s="103"/>
      <c r="HX379" s="103"/>
      <c r="HY379" s="103"/>
      <c r="HZ379" s="103"/>
      <c r="IA379" s="103"/>
      <c r="IB379" s="103"/>
      <c r="IC379" s="103"/>
      <c r="ID379" s="103"/>
      <c r="IE379" s="103"/>
      <c r="IF379" s="103"/>
      <c r="IG379" s="103"/>
      <c r="IH379" s="103"/>
      <c r="II379" s="103"/>
      <c r="IJ379" s="103"/>
      <c r="IK379" s="103"/>
      <c r="IL379" s="103"/>
      <c r="IM379" s="103"/>
      <c r="IN379" s="103"/>
      <c r="IO379" s="103"/>
      <c r="IP379" s="103"/>
      <c r="IQ379" s="103"/>
      <c r="IR379" s="103"/>
      <c r="IS379" s="103"/>
      <c r="IT379" s="103"/>
      <c r="IU379" s="103"/>
      <c r="IV379" s="103"/>
      <c r="IW379" s="103"/>
      <c r="IX379" s="103"/>
      <c r="IY379" s="103"/>
      <c r="IZ379" s="103"/>
    </row>
    <row r="380" spans="1:260" s="108" customFormat="1" ht="15" hidden="1" x14ac:dyDescent="0.25">
      <c r="A380" s="8"/>
      <c r="B380" s="8"/>
      <c r="C380" s="4"/>
      <c r="D380" s="9"/>
      <c r="E380" s="9"/>
      <c r="F380" s="9"/>
      <c r="G380" s="9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103"/>
      <c r="U380" s="4"/>
      <c r="V380" s="4"/>
      <c r="W380" s="4"/>
      <c r="X380" s="4"/>
      <c r="Y380" s="4"/>
      <c r="Z380" s="4"/>
      <c r="AA380" s="4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3"/>
      <c r="BQ380" s="103"/>
      <c r="BR380" s="103"/>
      <c r="BS380" s="103"/>
      <c r="BT380" s="103"/>
      <c r="BU380" s="103"/>
      <c r="BV380" s="103"/>
      <c r="BW380" s="103"/>
      <c r="BX380" s="103"/>
      <c r="BY380" s="103"/>
      <c r="BZ380" s="103"/>
      <c r="CA380" s="103"/>
      <c r="CB380" s="103"/>
      <c r="CC380" s="103"/>
      <c r="CD380" s="103"/>
      <c r="CE380" s="103"/>
      <c r="CF380" s="103"/>
      <c r="CG380" s="103"/>
      <c r="CH380" s="103"/>
      <c r="CI380" s="103"/>
      <c r="CJ380" s="103"/>
      <c r="CK380" s="103"/>
      <c r="CL380" s="103"/>
      <c r="CM380" s="103"/>
      <c r="CN380" s="103"/>
      <c r="CO380" s="103"/>
      <c r="CP380" s="103"/>
      <c r="CQ380" s="103"/>
      <c r="CR380" s="103"/>
      <c r="CS380" s="103"/>
      <c r="CT380" s="103"/>
      <c r="CU380" s="103"/>
      <c r="CV380" s="103"/>
      <c r="CW380" s="103"/>
      <c r="CX380" s="103"/>
      <c r="CY380" s="103"/>
      <c r="CZ380" s="103"/>
      <c r="DA380" s="103"/>
      <c r="DB380" s="103"/>
      <c r="DC380" s="103"/>
      <c r="DD380" s="103"/>
      <c r="DE380" s="103"/>
      <c r="DF380" s="103"/>
      <c r="DG380" s="103"/>
      <c r="DH380" s="103"/>
      <c r="DI380" s="103"/>
      <c r="DJ380" s="103"/>
      <c r="DK380" s="103"/>
      <c r="DL380" s="103"/>
      <c r="DM380" s="103"/>
      <c r="DN380" s="103"/>
      <c r="DO380" s="103"/>
      <c r="DP380" s="103"/>
      <c r="DQ380" s="103"/>
      <c r="DR380" s="103"/>
      <c r="DS380" s="103"/>
      <c r="DT380" s="103"/>
      <c r="DU380" s="103"/>
      <c r="DV380" s="103"/>
      <c r="DW380" s="103"/>
      <c r="DX380" s="103"/>
      <c r="DY380" s="103"/>
      <c r="DZ380" s="103"/>
      <c r="EA380" s="103"/>
      <c r="EB380" s="103"/>
      <c r="EC380" s="103"/>
      <c r="ED380" s="103"/>
      <c r="EE380" s="103"/>
      <c r="EF380" s="103"/>
      <c r="EG380" s="103"/>
      <c r="EH380" s="103"/>
      <c r="EI380" s="103"/>
      <c r="EJ380" s="103"/>
      <c r="EK380" s="103"/>
      <c r="EL380" s="103"/>
      <c r="EM380" s="103"/>
      <c r="EN380" s="103"/>
      <c r="EO380" s="103"/>
      <c r="EP380" s="103"/>
      <c r="EQ380" s="103"/>
      <c r="ER380" s="103"/>
      <c r="ES380" s="103"/>
      <c r="ET380" s="103"/>
      <c r="EU380" s="103"/>
      <c r="EV380" s="103"/>
      <c r="EW380" s="103"/>
      <c r="EX380" s="103"/>
      <c r="EY380" s="103"/>
      <c r="EZ380" s="103"/>
      <c r="FA380" s="103"/>
      <c r="FB380" s="103"/>
      <c r="FC380" s="103"/>
      <c r="FD380" s="103"/>
      <c r="FE380" s="103"/>
      <c r="FF380" s="103"/>
      <c r="FG380" s="103"/>
      <c r="FH380" s="103"/>
      <c r="FI380" s="103"/>
      <c r="FJ380" s="103"/>
      <c r="FK380" s="103"/>
      <c r="FL380" s="103"/>
      <c r="FM380" s="103"/>
      <c r="FN380" s="103"/>
      <c r="FO380" s="103"/>
      <c r="FP380" s="103"/>
      <c r="FQ380" s="103"/>
      <c r="FR380" s="103"/>
      <c r="FS380" s="103"/>
      <c r="FT380" s="103"/>
      <c r="FU380" s="103"/>
      <c r="FV380" s="103"/>
      <c r="FW380" s="103"/>
      <c r="FX380" s="103"/>
      <c r="FY380" s="103"/>
      <c r="FZ380" s="103"/>
      <c r="GA380" s="103"/>
      <c r="GB380" s="103"/>
      <c r="GC380" s="103"/>
      <c r="GD380" s="103"/>
      <c r="GE380" s="103"/>
      <c r="GF380" s="103"/>
      <c r="GG380" s="103"/>
      <c r="GH380" s="103"/>
      <c r="GI380" s="103"/>
      <c r="GJ380" s="103"/>
      <c r="GK380" s="103"/>
      <c r="GL380" s="103"/>
      <c r="GM380" s="103"/>
      <c r="GN380" s="103"/>
      <c r="GO380" s="103"/>
      <c r="GP380" s="103"/>
      <c r="GQ380" s="103"/>
      <c r="GR380" s="103"/>
      <c r="GS380" s="103"/>
      <c r="GT380" s="103"/>
      <c r="GU380" s="103"/>
      <c r="GV380" s="103"/>
      <c r="GW380" s="103"/>
      <c r="GX380" s="103"/>
      <c r="GY380" s="103"/>
      <c r="GZ380" s="103"/>
      <c r="HA380" s="103"/>
      <c r="HB380" s="103"/>
      <c r="HC380" s="103"/>
      <c r="HD380" s="103"/>
      <c r="HE380" s="103"/>
      <c r="HF380" s="103"/>
      <c r="HG380" s="103"/>
      <c r="HH380" s="103"/>
      <c r="HI380" s="103"/>
      <c r="HJ380" s="103"/>
      <c r="HK380" s="103"/>
      <c r="HL380" s="103"/>
      <c r="HM380" s="103"/>
      <c r="HN380" s="103"/>
      <c r="HO380" s="103"/>
      <c r="HP380" s="103"/>
      <c r="HQ380" s="103"/>
      <c r="HR380" s="103"/>
      <c r="HS380" s="103"/>
      <c r="HT380" s="103"/>
      <c r="HU380" s="103"/>
      <c r="HV380" s="103"/>
      <c r="HW380" s="103"/>
      <c r="HX380" s="103"/>
      <c r="HY380" s="103"/>
      <c r="HZ380" s="103"/>
      <c r="IA380" s="103"/>
      <c r="IB380" s="103"/>
      <c r="IC380" s="103"/>
      <c r="ID380" s="103"/>
      <c r="IE380" s="103"/>
      <c r="IF380" s="103"/>
      <c r="IG380" s="103"/>
      <c r="IH380" s="103"/>
      <c r="II380" s="103"/>
      <c r="IJ380" s="103"/>
      <c r="IK380" s="103"/>
      <c r="IL380" s="103"/>
      <c r="IM380" s="103"/>
      <c r="IN380" s="103"/>
      <c r="IO380" s="103"/>
      <c r="IP380" s="103"/>
      <c r="IQ380" s="103"/>
      <c r="IR380" s="103"/>
      <c r="IS380" s="103"/>
      <c r="IT380" s="103"/>
      <c r="IU380" s="103"/>
      <c r="IV380" s="103"/>
      <c r="IW380" s="103"/>
      <c r="IX380" s="103"/>
      <c r="IY380" s="103"/>
      <c r="IZ380" s="103"/>
    </row>
    <row r="381" spans="1:260" s="108" customFormat="1" ht="15" hidden="1" x14ac:dyDescent="0.25">
      <c r="A381" s="8"/>
      <c r="B381" s="8"/>
      <c r="C381" s="4"/>
      <c r="D381" s="9"/>
      <c r="E381" s="9"/>
      <c r="F381" s="9"/>
      <c r="G381" s="9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103"/>
      <c r="U381" s="4"/>
      <c r="V381" s="4"/>
      <c r="W381" s="4"/>
      <c r="X381" s="4"/>
      <c r="Y381" s="4"/>
      <c r="Z381" s="4"/>
      <c r="AA381" s="4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103"/>
      <c r="BX381" s="103"/>
      <c r="BY381" s="103"/>
      <c r="BZ381" s="103"/>
      <c r="CA381" s="103"/>
      <c r="CB381" s="103"/>
      <c r="CC381" s="103"/>
      <c r="CD381" s="103"/>
      <c r="CE381" s="103"/>
      <c r="CF381" s="103"/>
      <c r="CG381" s="103"/>
      <c r="CH381" s="103"/>
      <c r="CI381" s="103"/>
      <c r="CJ381" s="103"/>
      <c r="CK381" s="103"/>
      <c r="CL381" s="103"/>
      <c r="CM381" s="103"/>
      <c r="CN381" s="103"/>
      <c r="CO381" s="103"/>
      <c r="CP381" s="103"/>
      <c r="CQ381" s="103"/>
      <c r="CR381" s="103"/>
      <c r="CS381" s="103"/>
      <c r="CT381" s="103"/>
      <c r="CU381" s="103"/>
      <c r="CV381" s="103"/>
      <c r="CW381" s="103"/>
      <c r="CX381" s="103"/>
      <c r="CY381" s="103"/>
      <c r="CZ381" s="103"/>
      <c r="DA381" s="103"/>
      <c r="DB381" s="103"/>
      <c r="DC381" s="103"/>
      <c r="DD381" s="103"/>
      <c r="DE381" s="103"/>
      <c r="DF381" s="103"/>
      <c r="DG381" s="103"/>
      <c r="DH381" s="103"/>
      <c r="DI381" s="103"/>
      <c r="DJ381" s="103"/>
      <c r="DK381" s="103"/>
      <c r="DL381" s="103"/>
      <c r="DM381" s="103"/>
      <c r="DN381" s="103"/>
      <c r="DO381" s="103"/>
      <c r="DP381" s="103"/>
      <c r="DQ381" s="103"/>
      <c r="DR381" s="103"/>
      <c r="DS381" s="103"/>
      <c r="DT381" s="103"/>
      <c r="DU381" s="103"/>
      <c r="DV381" s="103"/>
      <c r="DW381" s="103"/>
      <c r="DX381" s="103"/>
      <c r="DY381" s="103"/>
      <c r="DZ381" s="103"/>
      <c r="EA381" s="103"/>
      <c r="EB381" s="103"/>
      <c r="EC381" s="103"/>
      <c r="ED381" s="103"/>
      <c r="EE381" s="103"/>
      <c r="EF381" s="103"/>
      <c r="EG381" s="103"/>
      <c r="EH381" s="103"/>
      <c r="EI381" s="103"/>
      <c r="EJ381" s="103"/>
      <c r="EK381" s="103"/>
      <c r="EL381" s="103"/>
      <c r="EM381" s="103"/>
      <c r="EN381" s="103"/>
      <c r="EO381" s="103"/>
      <c r="EP381" s="103"/>
      <c r="EQ381" s="103"/>
      <c r="ER381" s="103"/>
      <c r="ES381" s="103"/>
      <c r="ET381" s="103"/>
      <c r="EU381" s="103"/>
      <c r="EV381" s="103"/>
      <c r="EW381" s="103"/>
      <c r="EX381" s="103"/>
      <c r="EY381" s="103"/>
      <c r="EZ381" s="103"/>
      <c r="FA381" s="103"/>
      <c r="FB381" s="103"/>
      <c r="FC381" s="103"/>
      <c r="FD381" s="103"/>
      <c r="FE381" s="103"/>
      <c r="FF381" s="103"/>
      <c r="FG381" s="103"/>
      <c r="FH381" s="103"/>
      <c r="FI381" s="103"/>
      <c r="FJ381" s="103"/>
      <c r="FK381" s="103"/>
      <c r="FL381" s="103"/>
      <c r="FM381" s="103"/>
      <c r="FN381" s="103"/>
      <c r="FO381" s="103"/>
      <c r="FP381" s="103"/>
      <c r="FQ381" s="103"/>
      <c r="FR381" s="103"/>
      <c r="FS381" s="103"/>
      <c r="FT381" s="103"/>
      <c r="FU381" s="103"/>
      <c r="FV381" s="103"/>
      <c r="FW381" s="103"/>
      <c r="FX381" s="103"/>
      <c r="FY381" s="103"/>
      <c r="FZ381" s="103"/>
      <c r="GA381" s="103"/>
      <c r="GB381" s="103"/>
      <c r="GC381" s="103"/>
      <c r="GD381" s="103"/>
      <c r="GE381" s="103"/>
      <c r="GF381" s="103"/>
      <c r="GG381" s="103"/>
      <c r="GH381" s="103"/>
      <c r="GI381" s="103"/>
      <c r="GJ381" s="103"/>
      <c r="GK381" s="103"/>
      <c r="GL381" s="103"/>
      <c r="GM381" s="103"/>
      <c r="GN381" s="103"/>
      <c r="GO381" s="103"/>
      <c r="GP381" s="103"/>
      <c r="GQ381" s="103"/>
      <c r="GR381" s="103"/>
      <c r="GS381" s="103"/>
      <c r="GT381" s="103"/>
      <c r="GU381" s="103"/>
      <c r="GV381" s="103"/>
      <c r="GW381" s="103"/>
      <c r="GX381" s="103"/>
      <c r="GY381" s="103"/>
      <c r="GZ381" s="103"/>
      <c r="HA381" s="103"/>
      <c r="HB381" s="103"/>
      <c r="HC381" s="103"/>
      <c r="HD381" s="103"/>
      <c r="HE381" s="103"/>
      <c r="HF381" s="103"/>
      <c r="HG381" s="103"/>
      <c r="HH381" s="103"/>
      <c r="HI381" s="103"/>
      <c r="HJ381" s="103"/>
      <c r="HK381" s="103"/>
      <c r="HL381" s="103"/>
      <c r="HM381" s="103"/>
      <c r="HN381" s="103"/>
      <c r="HO381" s="103"/>
      <c r="HP381" s="103"/>
      <c r="HQ381" s="103"/>
      <c r="HR381" s="103"/>
      <c r="HS381" s="103"/>
      <c r="HT381" s="103"/>
      <c r="HU381" s="103"/>
      <c r="HV381" s="103"/>
      <c r="HW381" s="103"/>
      <c r="HX381" s="103"/>
      <c r="HY381" s="103"/>
      <c r="HZ381" s="103"/>
      <c r="IA381" s="103"/>
      <c r="IB381" s="103"/>
      <c r="IC381" s="103"/>
      <c r="ID381" s="103"/>
      <c r="IE381" s="103"/>
      <c r="IF381" s="103"/>
      <c r="IG381" s="103"/>
      <c r="IH381" s="103"/>
      <c r="II381" s="103"/>
      <c r="IJ381" s="103"/>
      <c r="IK381" s="103"/>
      <c r="IL381" s="103"/>
      <c r="IM381" s="103"/>
      <c r="IN381" s="103"/>
      <c r="IO381" s="103"/>
      <c r="IP381" s="103"/>
      <c r="IQ381" s="103"/>
      <c r="IR381" s="103"/>
      <c r="IS381" s="103"/>
      <c r="IT381" s="103"/>
      <c r="IU381" s="103"/>
      <c r="IV381" s="103"/>
      <c r="IW381" s="103"/>
      <c r="IX381" s="103"/>
      <c r="IY381" s="103"/>
      <c r="IZ381" s="103"/>
    </row>
    <row r="382" spans="1:260" s="108" customFormat="1" ht="15" hidden="1" x14ac:dyDescent="0.25">
      <c r="A382" s="8"/>
      <c r="B382" s="8"/>
      <c r="C382" s="4"/>
      <c r="D382" s="9"/>
      <c r="E382" s="9"/>
      <c r="F382" s="9"/>
      <c r="G382" s="9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103"/>
      <c r="U382" s="4"/>
      <c r="V382" s="4"/>
      <c r="W382" s="4"/>
      <c r="X382" s="4"/>
      <c r="Y382" s="4"/>
      <c r="Z382" s="4"/>
      <c r="AA382" s="4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103"/>
      <c r="BX382" s="103"/>
      <c r="BY382" s="103"/>
      <c r="BZ382" s="103"/>
      <c r="CA382" s="103"/>
      <c r="CB382" s="103"/>
      <c r="CC382" s="103"/>
      <c r="CD382" s="103"/>
      <c r="CE382" s="103"/>
      <c r="CF382" s="103"/>
      <c r="CG382" s="103"/>
      <c r="CH382" s="103"/>
      <c r="CI382" s="103"/>
      <c r="CJ382" s="103"/>
      <c r="CK382" s="103"/>
      <c r="CL382" s="103"/>
      <c r="CM382" s="103"/>
      <c r="CN382" s="103"/>
      <c r="CO382" s="103"/>
      <c r="CP382" s="103"/>
      <c r="CQ382" s="103"/>
      <c r="CR382" s="103"/>
      <c r="CS382" s="103"/>
      <c r="CT382" s="103"/>
      <c r="CU382" s="103"/>
      <c r="CV382" s="103"/>
      <c r="CW382" s="103"/>
      <c r="CX382" s="103"/>
      <c r="CY382" s="103"/>
      <c r="CZ382" s="103"/>
      <c r="DA382" s="103"/>
      <c r="DB382" s="103"/>
      <c r="DC382" s="103"/>
      <c r="DD382" s="103"/>
      <c r="DE382" s="103"/>
      <c r="DF382" s="103"/>
      <c r="DG382" s="103"/>
      <c r="DH382" s="103"/>
      <c r="DI382" s="103"/>
      <c r="DJ382" s="103"/>
      <c r="DK382" s="103"/>
      <c r="DL382" s="103"/>
      <c r="DM382" s="103"/>
      <c r="DN382" s="103"/>
      <c r="DO382" s="103"/>
      <c r="DP382" s="103"/>
      <c r="DQ382" s="103"/>
      <c r="DR382" s="103"/>
      <c r="DS382" s="103"/>
      <c r="DT382" s="103"/>
      <c r="DU382" s="103"/>
      <c r="DV382" s="103"/>
      <c r="DW382" s="103"/>
      <c r="DX382" s="103"/>
      <c r="DY382" s="103"/>
      <c r="DZ382" s="103"/>
      <c r="EA382" s="103"/>
      <c r="EB382" s="103"/>
      <c r="EC382" s="103"/>
      <c r="ED382" s="103"/>
      <c r="EE382" s="103"/>
      <c r="EF382" s="103"/>
      <c r="EG382" s="103"/>
      <c r="EH382" s="103"/>
      <c r="EI382" s="103"/>
      <c r="EJ382" s="103"/>
      <c r="EK382" s="103"/>
      <c r="EL382" s="103"/>
      <c r="EM382" s="103"/>
      <c r="EN382" s="103"/>
      <c r="EO382" s="103"/>
      <c r="EP382" s="103"/>
      <c r="EQ382" s="103"/>
      <c r="ER382" s="103"/>
      <c r="ES382" s="103"/>
      <c r="ET382" s="103"/>
      <c r="EU382" s="103"/>
      <c r="EV382" s="103"/>
      <c r="EW382" s="103"/>
      <c r="EX382" s="103"/>
      <c r="EY382" s="103"/>
      <c r="EZ382" s="103"/>
      <c r="FA382" s="103"/>
      <c r="FB382" s="103"/>
      <c r="FC382" s="103"/>
      <c r="FD382" s="103"/>
      <c r="FE382" s="103"/>
      <c r="FF382" s="103"/>
      <c r="FG382" s="103"/>
      <c r="FH382" s="103"/>
      <c r="FI382" s="103"/>
      <c r="FJ382" s="103"/>
      <c r="FK382" s="103"/>
      <c r="FL382" s="103"/>
      <c r="FM382" s="103"/>
      <c r="FN382" s="103"/>
      <c r="FO382" s="103"/>
      <c r="FP382" s="103"/>
      <c r="FQ382" s="103"/>
      <c r="FR382" s="103"/>
      <c r="FS382" s="103"/>
      <c r="FT382" s="103"/>
      <c r="FU382" s="103"/>
      <c r="FV382" s="103"/>
      <c r="FW382" s="103"/>
      <c r="FX382" s="103"/>
      <c r="FY382" s="103"/>
      <c r="FZ382" s="103"/>
      <c r="GA382" s="103"/>
      <c r="GB382" s="103"/>
      <c r="GC382" s="103"/>
      <c r="GD382" s="103"/>
      <c r="GE382" s="103"/>
      <c r="GF382" s="103"/>
      <c r="GG382" s="103"/>
      <c r="GH382" s="103"/>
      <c r="GI382" s="103"/>
      <c r="GJ382" s="103"/>
      <c r="GK382" s="103"/>
      <c r="GL382" s="103"/>
      <c r="GM382" s="103"/>
      <c r="GN382" s="103"/>
      <c r="GO382" s="103"/>
      <c r="GP382" s="103"/>
      <c r="GQ382" s="103"/>
      <c r="GR382" s="103"/>
      <c r="GS382" s="103"/>
      <c r="GT382" s="103"/>
      <c r="GU382" s="103"/>
      <c r="GV382" s="103"/>
      <c r="GW382" s="103"/>
      <c r="GX382" s="103"/>
      <c r="GY382" s="103"/>
      <c r="GZ382" s="103"/>
      <c r="HA382" s="103"/>
      <c r="HB382" s="103"/>
      <c r="HC382" s="103"/>
      <c r="HD382" s="103"/>
      <c r="HE382" s="103"/>
      <c r="HF382" s="103"/>
      <c r="HG382" s="103"/>
      <c r="HH382" s="103"/>
      <c r="HI382" s="103"/>
      <c r="HJ382" s="103"/>
      <c r="HK382" s="103"/>
      <c r="HL382" s="103"/>
      <c r="HM382" s="103"/>
      <c r="HN382" s="103"/>
      <c r="HO382" s="103"/>
      <c r="HP382" s="103"/>
      <c r="HQ382" s="103"/>
      <c r="HR382" s="103"/>
      <c r="HS382" s="103"/>
      <c r="HT382" s="103"/>
      <c r="HU382" s="103"/>
      <c r="HV382" s="103"/>
      <c r="HW382" s="103"/>
      <c r="HX382" s="103"/>
      <c r="HY382" s="103"/>
      <c r="HZ382" s="103"/>
      <c r="IA382" s="103"/>
      <c r="IB382" s="103"/>
      <c r="IC382" s="103"/>
      <c r="ID382" s="103"/>
      <c r="IE382" s="103"/>
      <c r="IF382" s="103"/>
      <c r="IG382" s="103"/>
      <c r="IH382" s="103"/>
      <c r="II382" s="103"/>
      <c r="IJ382" s="103"/>
      <c r="IK382" s="103"/>
      <c r="IL382" s="103"/>
      <c r="IM382" s="103"/>
      <c r="IN382" s="103"/>
      <c r="IO382" s="103"/>
      <c r="IP382" s="103"/>
      <c r="IQ382" s="103"/>
      <c r="IR382" s="103"/>
      <c r="IS382" s="103"/>
      <c r="IT382" s="103"/>
      <c r="IU382" s="103"/>
      <c r="IV382" s="103"/>
      <c r="IW382" s="103"/>
      <c r="IX382" s="103"/>
      <c r="IY382" s="103"/>
      <c r="IZ382" s="103"/>
    </row>
    <row r="383" spans="1:260" s="108" customFormat="1" ht="15" hidden="1" x14ac:dyDescent="0.25">
      <c r="A383" s="8"/>
      <c r="B383" s="8"/>
      <c r="C383" s="4"/>
      <c r="D383" s="9"/>
      <c r="E383" s="9"/>
      <c r="F383" s="9"/>
      <c r="G383" s="9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103"/>
      <c r="U383" s="4"/>
      <c r="V383" s="4"/>
      <c r="W383" s="4"/>
      <c r="X383" s="4"/>
      <c r="Y383" s="4"/>
      <c r="Z383" s="4"/>
      <c r="AA383" s="4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3"/>
      <c r="BQ383" s="103"/>
      <c r="BR383" s="103"/>
      <c r="BS383" s="103"/>
      <c r="BT383" s="103"/>
      <c r="BU383" s="103"/>
      <c r="BV383" s="103"/>
      <c r="BW383" s="103"/>
      <c r="BX383" s="103"/>
      <c r="BY383" s="103"/>
      <c r="BZ383" s="103"/>
      <c r="CA383" s="103"/>
      <c r="CB383" s="103"/>
      <c r="CC383" s="103"/>
      <c r="CD383" s="103"/>
      <c r="CE383" s="103"/>
      <c r="CF383" s="103"/>
      <c r="CG383" s="103"/>
      <c r="CH383" s="103"/>
      <c r="CI383" s="103"/>
      <c r="CJ383" s="103"/>
      <c r="CK383" s="103"/>
      <c r="CL383" s="103"/>
      <c r="CM383" s="103"/>
      <c r="CN383" s="103"/>
      <c r="CO383" s="103"/>
      <c r="CP383" s="103"/>
      <c r="CQ383" s="103"/>
      <c r="CR383" s="103"/>
      <c r="CS383" s="103"/>
      <c r="CT383" s="103"/>
      <c r="CU383" s="103"/>
      <c r="CV383" s="103"/>
      <c r="CW383" s="103"/>
      <c r="CX383" s="103"/>
      <c r="CY383" s="103"/>
      <c r="CZ383" s="103"/>
      <c r="DA383" s="103"/>
      <c r="DB383" s="103"/>
      <c r="DC383" s="103"/>
      <c r="DD383" s="103"/>
      <c r="DE383" s="103"/>
      <c r="DF383" s="103"/>
      <c r="DG383" s="103"/>
      <c r="DH383" s="103"/>
      <c r="DI383" s="103"/>
      <c r="DJ383" s="103"/>
      <c r="DK383" s="103"/>
      <c r="DL383" s="103"/>
      <c r="DM383" s="103"/>
      <c r="DN383" s="103"/>
      <c r="DO383" s="103"/>
      <c r="DP383" s="103"/>
      <c r="DQ383" s="103"/>
      <c r="DR383" s="103"/>
      <c r="DS383" s="103"/>
      <c r="DT383" s="103"/>
      <c r="DU383" s="103"/>
      <c r="DV383" s="103"/>
      <c r="DW383" s="103"/>
      <c r="DX383" s="103"/>
      <c r="DY383" s="103"/>
      <c r="DZ383" s="103"/>
      <c r="EA383" s="103"/>
      <c r="EB383" s="103"/>
      <c r="EC383" s="103"/>
      <c r="ED383" s="103"/>
      <c r="EE383" s="103"/>
      <c r="EF383" s="103"/>
      <c r="EG383" s="103"/>
      <c r="EH383" s="103"/>
      <c r="EI383" s="103"/>
      <c r="EJ383" s="103"/>
      <c r="EK383" s="103"/>
      <c r="EL383" s="103"/>
      <c r="EM383" s="103"/>
      <c r="EN383" s="103"/>
      <c r="EO383" s="103"/>
      <c r="EP383" s="103"/>
      <c r="EQ383" s="103"/>
      <c r="ER383" s="103"/>
      <c r="ES383" s="103"/>
      <c r="ET383" s="103"/>
      <c r="EU383" s="103"/>
      <c r="EV383" s="103"/>
      <c r="EW383" s="103"/>
      <c r="EX383" s="103"/>
      <c r="EY383" s="103"/>
      <c r="EZ383" s="103"/>
      <c r="FA383" s="103"/>
      <c r="FB383" s="103"/>
      <c r="FC383" s="103"/>
      <c r="FD383" s="103"/>
      <c r="FE383" s="103"/>
      <c r="FF383" s="103"/>
      <c r="FG383" s="103"/>
      <c r="FH383" s="103"/>
      <c r="FI383" s="103"/>
      <c r="FJ383" s="103"/>
      <c r="FK383" s="103"/>
      <c r="FL383" s="103"/>
      <c r="FM383" s="103"/>
      <c r="FN383" s="103"/>
      <c r="FO383" s="103"/>
      <c r="FP383" s="103"/>
      <c r="FQ383" s="103"/>
      <c r="FR383" s="103"/>
      <c r="FS383" s="103"/>
      <c r="FT383" s="103"/>
      <c r="FU383" s="103"/>
      <c r="FV383" s="103"/>
      <c r="FW383" s="103"/>
      <c r="FX383" s="103"/>
      <c r="FY383" s="103"/>
      <c r="FZ383" s="103"/>
      <c r="GA383" s="103"/>
      <c r="GB383" s="103"/>
      <c r="GC383" s="103"/>
      <c r="GD383" s="103"/>
      <c r="GE383" s="103"/>
      <c r="GF383" s="103"/>
      <c r="GG383" s="103"/>
      <c r="GH383" s="103"/>
      <c r="GI383" s="103"/>
      <c r="GJ383" s="103"/>
      <c r="GK383" s="103"/>
      <c r="GL383" s="103"/>
      <c r="GM383" s="103"/>
      <c r="GN383" s="103"/>
      <c r="GO383" s="103"/>
      <c r="GP383" s="103"/>
      <c r="GQ383" s="103"/>
      <c r="GR383" s="103"/>
      <c r="GS383" s="103"/>
      <c r="GT383" s="103"/>
      <c r="GU383" s="103"/>
      <c r="GV383" s="103"/>
      <c r="GW383" s="103"/>
      <c r="GX383" s="103"/>
      <c r="GY383" s="103"/>
      <c r="GZ383" s="103"/>
      <c r="HA383" s="103"/>
      <c r="HB383" s="103"/>
      <c r="HC383" s="103"/>
      <c r="HD383" s="103"/>
      <c r="HE383" s="103"/>
      <c r="HF383" s="103"/>
      <c r="HG383" s="103"/>
      <c r="HH383" s="103"/>
      <c r="HI383" s="103"/>
      <c r="HJ383" s="103"/>
      <c r="HK383" s="103"/>
      <c r="HL383" s="103"/>
      <c r="HM383" s="103"/>
      <c r="HN383" s="103"/>
      <c r="HO383" s="103"/>
      <c r="HP383" s="103"/>
      <c r="HQ383" s="103"/>
      <c r="HR383" s="103"/>
      <c r="HS383" s="103"/>
      <c r="HT383" s="103"/>
      <c r="HU383" s="103"/>
      <c r="HV383" s="103"/>
      <c r="HW383" s="103"/>
      <c r="HX383" s="103"/>
      <c r="HY383" s="103"/>
      <c r="HZ383" s="103"/>
      <c r="IA383" s="103"/>
      <c r="IB383" s="103"/>
      <c r="IC383" s="103"/>
      <c r="ID383" s="103"/>
      <c r="IE383" s="103"/>
      <c r="IF383" s="103"/>
      <c r="IG383" s="103"/>
      <c r="IH383" s="103"/>
      <c r="II383" s="103"/>
      <c r="IJ383" s="103"/>
      <c r="IK383" s="103"/>
      <c r="IL383" s="103"/>
      <c r="IM383" s="103"/>
      <c r="IN383" s="103"/>
      <c r="IO383" s="103"/>
      <c r="IP383" s="103"/>
      <c r="IQ383" s="103"/>
      <c r="IR383" s="103"/>
      <c r="IS383" s="103"/>
      <c r="IT383" s="103"/>
      <c r="IU383" s="103"/>
      <c r="IV383" s="103"/>
      <c r="IW383" s="103"/>
      <c r="IX383" s="103"/>
      <c r="IY383" s="103"/>
      <c r="IZ383" s="103"/>
    </row>
    <row r="384" spans="1:260" s="108" customFormat="1" ht="15" hidden="1" x14ac:dyDescent="0.25">
      <c r="A384" s="8"/>
      <c r="B384" s="8"/>
      <c r="C384" s="4"/>
      <c r="D384" s="9"/>
      <c r="E384" s="9"/>
      <c r="F384" s="9"/>
      <c r="G384" s="9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103"/>
      <c r="U384" s="4"/>
      <c r="V384" s="4"/>
      <c r="W384" s="4"/>
      <c r="X384" s="4"/>
      <c r="Y384" s="4"/>
      <c r="Z384" s="4"/>
      <c r="AA384" s="4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  <c r="BD384" s="103"/>
      <c r="BE384" s="103"/>
      <c r="BF384" s="103"/>
      <c r="BG384" s="103"/>
      <c r="BH384" s="103"/>
      <c r="BI384" s="103"/>
      <c r="BJ384" s="103"/>
      <c r="BK384" s="103"/>
      <c r="BL384" s="103"/>
      <c r="BM384" s="103"/>
      <c r="BN384" s="103"/>
      <c r="BO384" s="103"/>
      <c r="BP384" s="103"/>
      <c r="BQ384" s="103"/>
      <c r="BR384" s="103"/>
      <c r="BS384" s="103"/>
      <c r="BT384" s="103"/>
      <c r="BU384" s="103"/>
      <c r="BV384" s="103"/>
      <c r="BW384" s="103"/>
      <c r="BX384" s="103"/>
      <c r="BY384" s="103"/>
      <c r="BZ384" s="103"/>
      <c r="CA384" s="103"/>
      <c r="CB384" s="103"/>
      <c r="CC384" s="103"/>
      <c r="CD384" s="103"/>
      <c r="CE384" s="103"/>
      <c r="CF384" s="103"/>
      <c r="CG384" s="103"/>
      <c r="CH384" s="103"/>
      <c r="CI384" s="103"/>
      <c r="CJ384" s="103"/>
      <c r="CK384" s="103"/>
      <c r="CL384" s="103"/>
      <c r="CM384" s="103"/>
      <c r="CN384" s="103"/>
      <c r="CO384" s="103"/>
      <c r="CP384" s="103"/>
      <c r="CQ384" s="103"/>
      <c r="CR384" s="103"/>
      <c r="CS384" s="103"/>
      <c r="CT384" s="103"/>
      <c r="CU384" s="103"/>
      <c r="CV384" s="103"/>
      <c r="CW384" s="103"/>
      <c r="CX384" s="103"/>
      <c r="CY384" s="103"/>
      <c r="CZ384" s="103"/>
      <c r="DA384" s="103"/>
      <c r="DB384" s="103"/>
      <c r="DC384" s="103"/>
      <c r="DD384" s="103"/>
      <c r="DE384" s="103"/>
      <c r="DF384" s="103"/>
      <c r="DG384" s="103"/>
      <c r="DH384" s="103"/>
      <c r="DI384" s="103"/>
      <c r="DJ384" s="103"/>
      <c r="DK384" s="103"/>
      <c r="DL384" s="103"/>
      <c r="DM384" s="103"/>
      <c r="DN384" s="103"/>
      <c r="DO384" s="103"/>
      <c r="DP384" s="103"/>
      <c r="DQ384" s="103"/>
      <c r="DR384" s="103"/>
      <c r="DS384" s="103"/>
      <c r="DT384" s="103"/>
      <c r="DU384" s="103"/>
      <c r="DV384" s="103"/>
      <c r="DW384" s="103"/>
      <c r="DX384" s="103"/>
      <c r="DY384" s="103"/>
      <c r="DZ384" s="103"/>
      <c r="EA384" s="103"/>
      <c r="EB384" s="103"/>
      <c r="EC384" s="103"/>
      <c r="ED384" s="103"/>
      <c r="EE384" s="103"/>
      <c r="EF384" s="103"/>
      <c r="EG384" s="103"/>
      <c r="EH384" s="103"/>
      <c r="EI384" s="103"/>
      <c r="EJ384" s="103"/>
      <c r="EK384" s="103"/>
      <c r="EL384" s="103"/>
      <c r="EM384" s="103"/>
      <c r="EN384" s="103"/>
      <c r="EO384" s="103"/>
      <c r="EP384" s="103"/>
      <c r="EQ384" s="103"/>
      <c r="ER384" s="103"/>
      <c r="ES384" s="103"/>
      <c r="ET384" s="103"/>
      <c r="EU384" s="103"/>
      <c r="EV384" s="103"/>
      <c r="EW384" s="103"/>
      <c r="EX384" s="103"/>
      <c r="EY384" s="103"/>
      <c r="EZ384" s="103"/>
      <c r="FA384" s="103"/>
      <c r="FB384" s="103"/>
      <c r="FC384" s="103"/>
      <c r="FD384" s="103"/>
      <c r="FE384" s="103"/>
      <c r="FF384" s="103"/>
      <c r="FG384" s="103"/>
      <c r="FH384" s="103"/>
      <c r="FI384" s="103"/>
      <c r="FJ384" s="103"/>
      <c r="FK384" s="103"/>
      <c r="FL384" s="103"/>
      <c r="FM384" s="103"/>
      <c r="FN384" s="103"/>
      <c r="FO384" s="103"/>
      <c r="FP384" s="103"/>
      <c r="FQ384" s="103"/>
      <c r="FR384" s="103"/>
      <c r="FS384" s="103"/>
      <c r="FT384" s="103"/>
      <c r="FU384" s="103"/>
      <c r="FV384" s="103"/>
      <c r="FW384" s="103"/>
      <c r="FX384" s="103"/>
      <c r="FY384" s="103"/>
      <c r="FZ384" s="103"/>
      <c r="GA384" s="103"/>
      <c r="GB384" s="103"/>
      <c r="GC384" s="103"/>
      <c r="GD384" s="103"/>
      <c r="GE384" s="103"/>
      <c r="GF384" s="103"/>
      <c r="GG384" s="103"/>
      <c r="GH384" s="103"/>
      <c r="GI384" s="103"/>
      <c r="GJ384" s="103"/>
      <c r="GK384" s="103"/>
      <c r="GL384" s="103"/>
      <c r="GM384" s="103"/>
      <c r="GN384" s="103"/>
      <c r="GO384" s="103"/>
      <c r="GP384" s="103"/>
      <c r="GQ384" s="103"/>
      <c r="GR384" s="103"/>
      <c r="GS384" s="103"/>
      <c r="GT384" s="103"/>
      <c r="GU384" s="103"/>
      <c r="GV384" s="103"/>
      <c r="GW384" s="103"/>
      <c r="GX384" s="103"/>
      <c r="GY384" s="103"/>
      <c r="GZ384" s="103"/>
      <c r="HA384" s="103"/>
      <c r="HB384" s="103"/>
      <c r="HC384" s="103"/>
      <c r="HD384" s="103"/>
      <c r="HE384" s="103"/>
      <c r="HF384" s="103"/>
      <c r="HG384" s="103"/>
      <c r="HH384" s="103"/>
      <c r="HI384" s="103"/>
      <c r="HJ384" s="103"/>
      <c r="HK384" s="103"/>
      <c r="HL384" s="103"/>
      <c r="HM384" s="103"/>
      <c r="HN384" s="103"/>
      <c r="HO384" s="103"/>
      <c r="HP384" s="103"/>
      <c r="HQ384" s="103"/>
      <c r="HR384" s="103"/>
      <c r="HS384" s="103"/>
      <c r="HT384" s="103"/>
      <c r="HU384" s="103"/>
      <c r="HV384" s="103"/>
      <c r="HW384" s="103"/>
      <c r="HX384" s="103"/>
      <c r="HY384" s="103"/>
      <c r="HZ384" s="103"/>
      <c r="IA384" s="103"/>
      <c r="IB384" s="103"/>
      <c r="IC384" s="103"/>
      <c r="ID384" s="103"/>
      <c r="IE384" s="103"/>
      <c r="IF384" s="103"/>
      <c r="IG384" s="103"/>
      <c r="IH384" s="103"/>
      <c r="II384" s="103"/>
      <c r="IJ384" s="103"/>
      <c r="IK384" s="103"/>
      <c r="IL384" s="103"/>
      <c r="IM384" s="103"/>
      <c r="IN384" s="103"/>
      <c r="IO384" s="103"/>
      <c r="IP384" s="103"/>
      <c r="IQ384" s="103"/>
      <c r="IR384" s="103"/>
      <c r="IS384" s="103"/>
      <c r="IT384" s="103"/>
      <c r="IU384" s="103"/>
      <c r="IV384" s="103"/>
      <c r="IW384" s="103"/>
      <c r="IX384" s="103"/>
      <c r="IY384" s="103"/>
      <c r="IZ384" s="103"/>
    </row>
    <row r="385" spans="1:260" s="108" customFormat="1" ht="15" hidden="1" x14ac:dyDescent="0.25">
      <c r="A385" s="8"/>
      <c r="B385" s="8"/>
      <c r="C385" s="4"/>
      <c r="D385" s="9"/>
      <c r="E385" s="9"/>
      <c r="F385" s="9"/>
      <c r="G385" s="9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103"/>
      <c r="U385" s="4"/>
      <c r="V385" s="4"/>
      <c r="W385" s="4"/>
      <c r="X385" s="4"/>
      <c r="Y385" s="4"/>
      <c r="Z385" s="4"/>
      <c r="AA385" s="4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3"/>
      <c r="BQ385" s="103"/>
      <c r="BR385" s="103"/>
      <c r="BS385" s="103"/>
      <c r="BT385" s="103"/>
      <c r="BU385" s="103"/>
      <c r="BV385" s="103"/>
      <c r="BW385" s="103"/>
      <c r="BX385" s="103"/>
      <c r="BY385" s="103"/>
      <c r="BZ385" s="103"/>
      <c r="CA385" s="103"/>
      <c r="CB385" s="103"/>
      <c r="CC385" s="103"/>
      <c r="CD385" s="103"/>
      <c r="CE385" s="103"/>
      <c r="CF385" s="103"/>
      <c r="CG385" s="103"/>
      <c r="CH385" s="103"/>
      <c r="CI385" s="103"/>
      <c r="CJ385" s="103"/>
      <c r="CK385" s="103"/>
      <c r="CL385" s="103"/>
      <c r="CM385" s="103"/>
      <c r="CN385" s="103"/>
      <c r="CO385" s="103"/>
      <c r="CP385" s="103"/>
      <c r="CQ385" s="103"/>
      <c r="CR385" s="103"/>
      <c r="CS385" s="103"/>
      <c r="CT385" s="103"/>
      <c r="CU385" s="103"/>
      <c r="CV385" s="103"/>
      <c r="CW385" s="103"/>
      <c r="CX385" s="103"/>
      <c r="CY385" s="103"/>
      <c r="CZ385" s="103"/>
      <c r="DA385" s="103"/>
      <c r="DB385" s="103"/>
      <c r="DC385" s="103"/>
      <c r="DD385" s="103"/>
      <c r="DE385" s="103"/>
      <c r="DF385" s="103"/>
      <c r="DG385" s="103"/>
      <c r="DH385" s="103"/>
      <c r="DI385" s="103"/>
      <c r="DJ385" s="103"/>
      <c r="DK385" s="103"/>
      <c r="DL385" s="103"/>
      <c r="DM385" s="103"/>
      <c r="DN385" s="103"/>
      <c r="DO385" s="103"/>
      <c r="DP385" s="103"/>
      <c r="DQ385" s="103"/>
      <c r="DR385" s="103"/>
      <c r="DS385" s="103"/>
      <c r="DT385" s="103"/>
      <c r="DU385" s="103"/>
      <c r="DV385" s="103"/>
      <c r="DW385" s="103"/>
      <c r="DX385" s="103"/>
      <c r="DY385" s="103"/>
      <c r="DZ385" s="103"/>
      <c r="EA385" s="103"/>
      <c r="EB385" s="103"/>
      <c r="EC385" s="103"/>
      <c r="ED385" s="103"/>
      <c r="EE385" s="103"/>
      <c r="EF385" s="103"/>
      <c r="EG385" s="103"/>
      <c r="EH385" s="103"/>
      <c r="EI385" s="103"/>
      <c r="EJ385" s="103"/>
      <c r="EK385" s="103"/>
      <c r="EL385" s="103"/>
      <c r="EM385" s="103"/>
      <c r="EN385" s="103"/>
      <c r="EO385" s="103"/>
      <c r="EP385" s="103"/>
      <c r="EQ385" s="103"/>
      <c r="ER385" s="103"/>
      <c r="ES385" s="103"/>
      <c r="ET385" s="103"/>
      <c r="EU385" s="103"/>
      <c r="EV385" s="103"/>
      <c r="EW385" s="103"/>
      <c r="EX385" s="103"/>
      <c r="EY385" s="103"/>
      <c r="EZ385" s="103"/>
      <c r="FA385" s="103"/>
      <c r="FB385" s="103"/>
      <c r="FC385" s="103"/>
      <c r="FD385" s="103"/>
      <c r="FE385" s="103"/>
      <c r="FF385" s="103"/>
      <c r="FG385" s="103"/>
      <c r="FH385" s="103"/>
      <c r="FI385" s="103"/>
      <c r="FJ385" s="103"/>
      <c r="FK385" s="103"/>
      <c r="FL385" s="103"/>
      <c r="FM385" s="103"/>
      <c r="FN385" s="103"/>
      <c r="FO385" s="103"/>
      <c r="FP385" s="103"/>
      <c r="FQ385" s="103"/>
      <c r="FR385" s="103"/>
      <c r="FS385" s="103"/>
      <c r="FT385" s="103"/>
      <c r="FU385" s="103"/>
      <c r="FV385" s="103"/>
      <c r="FW385" s="103"/>
      <c r="FX385" s="103"/>
      <c r="FY385" s="103"/>
      <c r="FZ385" s="103"/>
      <c r="GA385" s="103"/>
      <c r="GB385" s="103"/>
      <c r="GC385" s="103"/>
      <c r="GD385" s="103"/>
      <c r="GE385" s="103"/>
      <c r="GF385" s="103"/>
      <c r="GG385" s="103"/>
      <c r="GH385" s="103"/>
      <c r="GI385" s="103"/>
      <c r="GJ385" s="103"/>
      <c r="GK385" s="103"/>
      <c r="GL385" s="103"/>
      <c r="GM385" s="103"/>
      <c r="GN385" s="103"/>
      <c r="GO385" s="103"/>
      <c r="GP385" s="103"/>
      <c r="GQ385" s="103"/>
      <c r="GR385" s="103"/>
      <c r="GS385" s="103"/>
      <c r="GT385" s="103"/>
      <c r="GU385" s="103"/>
      <c r="GV385" s="103"/>
      <c r="GW385" s="103"/>
      <c r="GX385" s="103"/>
      <c r="GY385" s="103"/>
      <c r="GZ385" s="103"/>
      <c r="HA385" s="103"/>
      <c r="HB385" s="103"/>
      <c r="HC385" s="103"/>
      <c r="HD385" s="103"/>
      <c r="HE385" s="103"/>
      <c r="HF385" s="103"/>
      <c r="HG385" s="103"/>
      <c r="HH385" s="103"/>
      <c r="HI385" s="103"/>
      <c r="HJ385" s="103"/>
      <c r="HK385" s="103"/>
      <c r="HL385" s="103"/>
      <c r="HM385" s="103"/>
      <c r="HN385" s="103"/>
      <c r="HO385" s="103"/>
      <c r="HP385" s="103"/>
      <c r="HQ385" s="103"/>
      <c r="HR385" s="103"/>
      <c r="HS385" s="103"/>
      <c r="HT385" s="103"/>
      <c r="HU385" s="103"/>
      <c r="HV385" s="103"/>
      <c r="HW385" s="103"/>
      <c r="HX385" s="103"/>
      <c r="HY385" s="103"/>
      <c r="HZ385" s="103"/>
      <c r="IA385" s="103"/>
      <c r="IB385" s="103"/>
      <c r="IC385" s="103"/>
      <c r="ID385" s="103"/>
      <c r="IE385" s="103"/>
      <c r="IF385" s="103"/>
      <c r="IG385" s="103"/>
      <c r="IH385" s="103"/>
      <c r="II385" s="103"/>
      <c r="IJ385" s="103"/>
      <c r="IK385" s="103"/>
      <c r="IL385" s="103"/>
      <c r="IM385" s="103"/>
      <c r="IN385" s="103"/>
      <c r="IO385" s="103"/>
      <c r="IP385" s="103"/>
      <c r="IQ385" s="103"/>
      <c r="IR385" s="103"/>
      <c r="IS385" s="103"/>
      <c r="IT385" s="103"/>
      <c r="IU385" s="103"/>
      <c r="IV385" s="103"/>
      <c r="IW385" s="103"/>
      <c r="IX385" s="103"/>
      <c r="IY385" s="103"/>
      <c r="IZ385" s="103"/>
    </row>
    <row r="386" spans="1:260" s="108" customFormat="1" ht="15" hidden="1" x14ac:dyDescent="0.25">
      <c r="A386" s="8"/>
      <c r="B386" s="8"/>
      <c r="C386" s="4"/>
      <c r="D386" s="9"/>
      <c r="E386" s="9"/>
      <c r="F386" s="9"/>
      <c r="G386" s="9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103"/>
      <c r="U386" s="4"/>
      <c r="V386" s="4"/>
      <c r="W386" s="4"/>
      <c r="X386" s="4"/>
      <c r="Y386" s="4"/>
      <c r="Z386" s="4"/>
      <c r="AA386" s="4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  <c r="BD386" s="103"/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3"/>
      <c r="BQ386" s="103"/>
      <c r="BR386" s="103"/>
      <c r="BS386" s="103"/>
      <c r="BT386" s="103"/>
      <c r="BU386" s="103"/>
      <c r="BV386" s="103"/>
      <c r="BW386" s="103"/>
      <c r="BX386" s="103"/>
      <c r="BY386" s="103"/>
      <c r="BZ386" s="103"/>
      <c r="CA386" s="103"/>
      <c r="CB386" s="103"/>
      <c r="CC386" s="103"/>
      <c r="CD386" s="103"/>
      <c r="CE386" s="103"/>
      <c r="CF386" s="103"/>
      <c r="CG386" s="103"/>
      <c r="CH386" s="103"/>
      <c r="CI386" s="103"/>
      <c r="CJ386" s="103"/>
      <c r="CK386" s="103"/>
      <c r="CL386" s="103"/>
      <c r="CM386" s="103"/>
      <c r="CN386" s="103"/>
      <c r="CO386" s="103"/>
      <c r="CP386" s="103"/>
      <c r="CQ386" s="103"/>
      <c r="CR386" s="103"/>
      <c r="CS386" s="103"/>
      <c r="CT386" s="103"/>
      <c r="CU386" s="103"/>
      <c r="CV386" s="103"/>
      <c r="CW386" s="103"/>
      <c r="CX386" s="103"/>
      <c r="CY386" s="103"/>
      <c r="CZ386" s="103"/>
      <c r="DA386" s="103"/>
      <c r="DB386" s="103"/>
      <c r="DC386" s="103"/>
      <c r="DD386" s="103"/>
      <c r="DE386" s="103"/>
      <c r="DF386" s="103"/>
      <c r="DG386" s="103"/>
      <c r="DH386" s="103"/>
      <c r="DI386" s="103"/>
      <c r="DJ386" s="103"/>
      <c r="DK386" s="103"/>
      <c r="DL386" s="103"/>
      <c r="DM386" s="103"/>
      <c r="DN386" s="103"/>
      <c r="DO386" s="103"/>
      <c r="DP386" s="103"/>
      <c r="DQ386" s="103"/>
      <c r="DR386" s="103"/>
      <c r="DS386" s="103"/>
      <c r="DT386" s="103"/>
      <c r="DU386" s="103"/>
      <c r="DV386" s="103"/>
      <c r="DW386" s="103"/>
      <c r="DX386" s="103"/>
      <c r="DY386" s="103"/>
      <c r="DZ386" s="103"/>
      <c r="EA386" s="103"/>
      <c r="EB386" s="103"/>
      <c r="EC386" s="103"/>
      <c r="ED386" s="103"/>
      <c r="EE386" s="103"/>
      <c r="EF386" s="103"/>
      <c r="EG386" s="103"/>
      <c r="EH386" s="103"/>
      <c r="EI386" s="103"/>
      <c r="EJ386" s="103"/>
      <c r="EK386" s="103"/>
      <c r="EL386" s="103"/>
      <c r="EM386" s="103"/>
      <c r="EN386" s="103"/>
      <c r="EO386" s="103"/>
      <c r="EP386" s="103"/>
      <c r="EQ386" s="103"/>
      <c r="ER386" s="103"/>
      <c r="ES386" s="103"/>
      <c r="ET386" s="103"/>
      <c r="EU386" s="103"/>
      <c r="EV386" s="103"/>
      <c r="EW386" s="103"/>
      <c r="EX386" s="103"/>
      <c r="EY386" s="103"/>
      <c r="EZ386" s="103"/>
      <c r="FA386" s="103"/>
      <c r="FB386" s="103"/>
      <c r="FC386" s="103"/>
      <c r="FD386" s="103"/>
      <c r="FE386" s="103"/>
      <c r="FF386" s="103"/>
      <c r="FG386" s="103"/>
      <c r="FH386" s="103"/>
      <c r="FI386" s="103"/>
      <c r="FJ386" s="103"/>
      <c r="FK386" s="103"/>
      <c r="FL386" s="103"/>
      <c r="FM386" s="103"/>
      <c r="FN386" s="103"/>
      <c r="FO386" s="103"/>
      <c r="FP386" s="103"/>
      <c r="FQ386" s="103"/>
      <c r="FR386" s="103"/>
      <c r="FS386" s="103"/>
      <c r="FT386" s="103"/>
      <c r="FU386" s="103"/>
      <c r="FV386" s="103"/>
      <c r="FW386" s="103"/>
      <c r="FX386" s="103"/>
      <c r="FY386" s="103"/>
      <c r="FZ386" s="103"/>
      <c r="GA386" s="103"/>
      <c r="GB386" s="103"/>
      <c r="GC386" s="103"/>
      <c r="GD386" s="103"/>
      <c r="GE386" s="103"/>
      <c r="GF386" s="103"/>
      <c r="GG386" s="103"/>
      <c r="GH386" s="103"/>
      <c r="GI386" s="103"/>
      <c r="GJ386" s="103"/>
      <c r="GK386" s="103"/>
      <c r="GL386" s="103"/>
      <c r="GM386" s="103"/>
      <c r="GN386" s="103"/>
      <c r="GO386" s="103"/>
      <c r="GP386" s="103"/>
      <c r="GQ386" s="103"/>
      <c r="GR386" s="103"/>
      <c r="GS386" s="103"/>
      <c r="GT386" s="103"/>
      <c r="GU386" s="103"/>
      <c r="GV386" s="103"/>
      <c r="GW386" s="103"/>
      <c r="GX386" s="103"/>
      <c r="GY386" s="103"/>
      <c r="GZ386" s="103"/>
      <c r="HA386" s="103"/>
      <c r="HB386" s="103"/>
      <c r="HC386" s="103"/>
      <c r="HD386" s="103"/>
      <c r="HE386" s="103"/>
      <c r="HF386" s="103"/>
      <c r="HG386" s="103"/>
      <c r="HH386" s="103"/>
      <c r="HI386" s="103"/>
      <c r="HJ386" s="103"/>
      <c r="HK386" s="103"/>
      <c r="HL386" s="103"/>
      <c r="HM386" s="103"/>
      <c r="HN386" s="103"/>
      <c r="HO386" s="103"/>
      <c r="HP386" s="103"/>
      <c r="HQ386" s="103"/>
      <c r="HR386" s="103"/>
      <c r="HS386" s="103"/>
      <c r="HT386" s="103"/>
      <c r="HU386" s="103"/>
      <c r="HV386" s="103"/>
      <c r="HW386" s="103"/>
      <c r="HX386" s="103"/>
      <c r="HY386" s="103"/>
      <c r="HZ386" s="103"/>
      <c r="IA386" s="103"/>
      <c r="IB386" s="103"/>
      <c r="IC386" s="103"/>
      <c r="ID386" s="103"/>
      <c r="IE386" s="103"/>
      <c r="IF386" s="103"/>
      <c r="IG386" s="103"/>
      <c r="IH386" s="103"/>
      <c r="II386" s="103"/>
      <c r="IJ386" s="103"/>
      <c r="IK386" s="103"/>
      <c r="IL386" s="103"/>
      <c r="IM386" s="103"/>
      <c r="IN386" s="103"/>
      <c r="IO386" s="103"/>
      <c r="IP386" s="103"/>
      <c r="IQ386" s="103"/>
      <c r="IR386" s="103"/>
      <c r="IS386" s="103"/>
      <c r="IT386" s="103"/>
      <c r="IU386" s="103"/>
      <c r="IV386" s="103"/>
      <c r="IW386" s="103"/>
      <c r="IX386" s="103"/>
      <c r="IY386" s="103"/>
      <c r="IZ386" s="103"/>
    </row>
    <row r="387" spans="1:260" s="108" customFormat="1" ht="15" hidden="1" x14ac:dyDescent="0.25">
      <c r="A387" s="8"/>
      <c r="B387" s="8"/>
      <c r="C387" s="4"/>
      <c r="D387" s="9"/>
      <c r="E387" s="9"/>
      <c r="F387" s="9"/>
      <c r="G387" s="9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103"/>
      <c r="U387" s="4"/>
      <c r="V387" s="4"/>
      <c r="W387" s="4"/>
      <c r="X387" s="4"/>
      <c r="Y387" s="4"/>
      <c r="Z387" s="4"/>
      <c r="AA387" s="4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3"/>
      <c r="BQ387" s="103"/>
      <c r="BR387" s="103"/>
      <c r="BS387" s="103"/>
      <c r="BT387" s="103"/>
      <c r="BU387" s="103"/>
      <c r="BV387" s="103"/>
      <c r="BW387" s="103"/>
      <c r="BX387" s="103"/>
      <c r="BY387" s="103"/>
      <c r="BZ387" s="103"/>
      <c r="CA387" s="103"/>
      <c r="CB387" s="103"/>
      <c r="CC387" s="103"/>
      <c r="CD387" s="103"/>
      <c r="CE387" s="103"/>
      <c r="CF387" s="103"/>
      <c r="CG387" s="103"/>
      <c r="CH387" s="103"/>
      <c r="CI387" s="103"/>
      <c r="CJ387" s="103"/>
      <c r="CK387" s="103"/>
      <c r="CL387" s="103"/>
      <c r="CM387" s="103"/>
      <c r="CN387" s="103"/>
      <c r="CO387" s="103"/>
      <c r="CP387" s="103"/>
      <c r="CQ387" s="103"/>
      <c r="CR387" s="103"/>
      <c r="CS387" s="103"/>
      <c r="CT387" s="103"/>
      <c r="CU387" s="103"/>
      <c r="CV387" s="103"/>
      <c r="CW387" s="103"/>
      <c r="CX387" s="103"/>
      <c r="CY387" s="103"/>
      <c r="CZ387" s="103"/>
      <c r="DA387" s="103"/>
      <c r="DB387" s="103"/>
      <c r="DC387" s="103"/>
      <c r="DD387" s="103"/>
      <c r="DE387" s="103"/>
      <c r="DF387" s="103"/>
      <c r="DG387" s="103"/>
      <c r="DH387" s="103"/>
      <c r="DI387" s="103"/>
      <c r="DJ387" s="103"/>
      <c r="DK387" s="103"/>
      <c r="DL387" s="103"/>
      <c r="DM387" s="103"/>
      <c r="DN387" s="103"/>
      <c r="DO387" s="103"/>
      <c r="DP387" s="103"/>
      <c r="DQ387" s="103"/>
      <c r="DR387" s="103"/>
      <c r="DS387" s="103"/>
      <c r="DT387" s="103"/>
      <c r="DU387" s="103"/>
      <c r="DV387" s="103"/>
      <c r="DW387" s="103"/>
      <c r="DX387" s="103"/>
      <c r="DY387" s="103"/>
      <c r="DZ387" s="103"/>
      <c r="EA387" s="103"/>
      <c r="EB387" s="103"/>
      <c r="EC387" s="103"/>
      <c r="ED387" s="103"/>
      <c r="EE387" s="103"/>
      <c r="EF387" s="103"/>
      <c r="EG387" s="103"/>
      <c r="EH387" s="103"/>
      <c r="EI387" s="103"/>
      <c r="EJ387" s="103"/>
      <c r="EK387" s="103"/>
      <c r="EL387" s="103"/>
      <c r="EM387" s="103"/>
      <c r="EN387" s="103"/>
      <c r="EO387" s="103"/>
      <c r="EP387" s="103"/>
      <c r="EQ387" s="103"/>
      <c r="ER387" s="103"/>
      <c r="ES387" s="103"/>
      <c r="ET387" s="103"/>
      <c r="EU387" s="103"/>
      <c r="EV387" s="103"/>
      <c r="EW387" s="103"/>
      <c r="EX387" s="103"/>
      <c r="EY387" s="103"/>
      <c r="EZ387" s="103"/>
      <c r="FA387" s="103"/>
      <c r="FB387" s="103"/>
      <c r="FC387" s="103"/>
      <c r="FD387" s="103"/>
      <c r="FE387" s="103"/>
      <c r="FF387" s="103"/>
      <c r="FG387" s="103"/>
      <c r="FH387" s="103"/>
      <c r="FI387" s="103"/>
      <c r="FJ387" s="103"/>
      <c r="FK387" s="103"/>
      <c r="FL387" s="103"/>
      <c r="FM387" s="103"/>
      <c r="FN387" s="103"/>
      <c r="FO387" s="103"/>
      <c r="FP387" s="103"/>
      <c r="FQ387" s="103"/>
      <c r="FR387" s="103"/>
      <c r="FS387" s="103"/>
      <c r="FT387" s="103"/>
      <c r="FU387" s="103"/>
      <c r="FV387" s="103"/>
      <c r="FW387" s="103"/>
      <c r="FX387" s="103"/>
      <c r="FY387" s="103"/>
      <c r="FZ387" s="103"/>
      <c r="GA387" s="103"/>
      <c r="GB387" s="103"/>
      <c r="GC387" s="103"/>
      <c r="GD387" s="103"/>
      <c r="GE387" s="103"/>
      <c r="GF387" s="103"/>
      <c r="GG387" s="103"/>
      <c r="GH387" s="103"/>
      <c r="GI387" s="103"/>
      <c r="GJ387" s="103"/>
      <c r="GK387" s="103"/>
      <c r="GL387" s="103"/>
      <c r="GM387" s="103"/>
      <c r="GN387" s="103"/>
      <c r="GO387" s="103"/>
      <c r="GP387" s="103"/>
      <c r="GQ387" s="103"/>
      <c r="GR387" s="103"/>
      <c r="GS387" s="103"/>
      <c r="GT387" s="103"/>
      <c r="GU387" s="103"/>
      <c r="GV387" s="103"/>
      <c r="GW387" s="103"/>
      <c r="GX387" s="103"/>
      <c r="GY387" s="103"/>
      <c r="GZ387" s="103"/>
      <c r="HA387" s="103"/>
      <c r="HB387" s="103"/>
      <c r="HC387" s="103"/>
      <c r="HD387" s="103"/>
      <c r="HE387" s="103"/>
      <c r="HF387" s="103"/>
      <c r="HG387" s="103"/>
      <c r="HH387" s="103"/>
      <c r="HI387" s="103"/>
      <c r="HJ387" s="103"/>
      <c r="HK387" s="103"/>
      <c r="HL387" s="103"/>
      <c r="HM387" s="103"/>
      <c r="HN387" s="103"/>
      <c r="HO387" s="103"/>
      <c r="HP387" s="103"/>
      <c r="HQ387" s="103"/>
      <c r="HR387" s="103"/>
      <c r="HS387" s="103"/>
      <c r="HT387" s="103"/>
      <c r="HU387" s="103"/>
      <c r="HV387" s="103"/>
      <c r="HW387" s="103"/>
      <c r="HX387" s="103"/>
      <c r="HY387" s="103"/>
      <c r="HZ387" s="103"/>
      <c r="IA387" s="103"/>
      <c r="IB387" s="103"/>
      <c r="IC387" s="103"/>
      <c r="ID387" s="103"/>
      <c r="IE387" s="103"/>
      <c r="IF387" s="103"/>
      <c r="IG387" s="103"/>
      <c r="IH387" s="103"/>
      <c r="II387" s="103"/>
      <c r="IJ387" s="103"/>
      <c r="IK387" s="103"/>
      <c r="IL387" s="103"/>
      <c r="IM387" s="103"/>
      <c r="IN387" s="103"/>
      <c r="IO387" s="103"/>
      <c r="IP387" s="103"/>
      <c r="IQ387" s="103"/>
      <c r="IR387" s="103"/>
      <c r="IS387" s="103"/>
      <c r="IT387" s="103"/>
      <c r="IU387" s="103"/>
      <c r="IV387" s="103"/>
      <c r="IW387" s="103"/>
      <c r="IX387" s="103"/>
      <c r="IY387" s="103"/>
      <c r="IZ387" s="103"/>
    </row>
    <row r="388" spans="1:260" s="108" customFormat="1" ht="15" hidden="1" x14ac:dyDescent="0.25">
      <c r="A388" s="8"/>
      <c r="B388" s="8"/>
      <c r="C388" s="4"/>
      <c r="D388" s="9"/>
      <c r="E388" s="9"/>
      <c r="F388" s="9"/>
      <c r="G388" s="9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103"/>
      <c r="U388" s="4"/>
      <c r="V388" s="4"/>
      <c r="W388" s="4"/>
      <c r="X388" s="4"/>
      <c r="Y388" s="4"/>
      <c r="Z388" s="4"/>
      <c r="AA388" s="4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  <c r="BD388" s="103"/>
      <c r="BE388" s="103"/>
      <c r="BF388" s="103"/>
      <c r="BG388" s="103"/>
      <c r="BH388" s="103"/>
      <c r="BI388" s="103"/>
      <c r="BJ388" s="103"/>
      <c r="BK388" s="103"/>
      <c r="BL388" s="103"/>
      <c r="BM388" s="103"/>
      <c r="BN388" s="103"/>
      <c r="BO388" s="103"/>
      <c r="BP388" s="103"/>
      <c r="BQ388" s="103"/>
      <c r="BR388" s="103"/>
      <c r="BS388" s="103"/>
      <c r="BT388" s="103"/>
      <c r="BU388" s="103"/>
      <c r="BV388" s="103"/>
      <c r="BW388" s="103"/>
      <c r="BX388" s="103"/>
      <c r="BY388" s="103"/>
      <c r="BZ388" s="103"/>
      <c r="CA388" s="103"/>
      <c r="CB388" s="103"/>
      <c r="CC388" s="103"/>
      <c r="CD388" s="103"/>
      <c r="CE388" s="103"/>
      <c r="CF388" s="103"/>
      <c r="CG388" s="103"/>
      <c r="CH388" s="103"/>
      <c r="CI388" s="103"/>
      <c r="CJ388" s="103"/>
      <c r="CK388" s="103"/>
      <c r="CL388" s="103"/>
      <c r="CM388" s="103"/>
      <c r="CN388" s="103"/>
      <c r="CO388" s="103"/>
      <c r="CP388" s="103"/>
      <c r="CQ388" s="103"/>
      <c r="CR388" s="103"/>
      <c r="CS388" s="103"/>
      <c r="CT388" s="103"/>
      <c r="CU388" s="103"/>
      <c r="CV388" s="103"/>
      <c r="CW388" s="103"/>
      <c r="CX388" s="103"/>
      <c r="CY388" s="103"/>
      <c r="CZ388" s="103"/>
      <c r="DA388" s="103"/>
      <c r="DB388" s="103"/>
      <c r="DC388" s="103"/>
      <c r="DD388" s="103"/>
      <c r="DE388" s="103"/>
      <c r="DF388" s="103"/>
      <c r="DG388" s="103"/>
      <c r="DH388" s="103"/>
      <c r="DI388" s="103"/>
      <c r="DJ388" s="103"/>
      <c r="DK388" s="103"/>
      <c r="DL388" s="103"/>
      <c r="DM388" s="103"/>
      <c r="DN388" s="103"/>
      <c r="DO388" s="103"/>
      <c r="DP388" s="103"/>
      <c r="DQ388" s="103"/>
      <c r="DR388" s="103"/>
      <c r="DS388" s="103"/>
      <c r="DT388" s="103"/>
      <c r="DU388" s="103"/>
      <c r="DV388" s="103"/>
      <c r="DW388" s="103"/>
      <c r="DX388" s="103"/>
      <c r="DY388" s="103"/>
      <c r="DZ388" s="103"/>
      <c r="EA388" s="103"/>
      <c r="EB388" s="103"/>
      <c r="EC388" s="103"/>
      <c r="ED388" s="103"/>
      <c r="EE388" s="103"/>
      <c r="EF388" s="103"/>
      <c r="EG388" s="103"/>
      <c r="EH388" s="103"/>
      <c r="EI388" s="103"/>
      <c r="EJ388" s="103"/>
      <c r="EK388" s="103"/>
      <c r="EL388" s="103"/>
      <c r="EM388" s="103"/>
      <c r="EN388" s="103"/>
      <c r="EO388" s="103"/>
      <c r="EP388" s="103"/>
      <c r="EQ388" s="103"/>
      <c r="ER388" s="103"/>
      <c r="ES388" s="103"/>
      <c r="ET388" s="103"/>
      <c r="EU388" s="103"/>
      <c r="EV388" s="103"/>
      <c r="EW388" s="103"/>
      <c r="EX388" s="103"/>
      <c r="EY388" s="103"/>
      <c r="EZ388" s="103"/>
      <c r="FA388" s="103"/>
      <c r="FB388" s="103"/>
      <c r="FC388" s="103"/>
      <c r="FD388" s="103"/>
      <c r="FE388" s="103"/>
      <c r="FF388" s="103"/>
      <c r="FG388" s="103"/>
      <c r="FH388" s="103"/>
      <c r="FI388" s="103"/>
      <c r="FJ388" s="103"/>
      <c r="FK388" s="103"/>
      <c r="FL388" s="103"/>
      <c r="FM388" s="103"/>
      <c r="FN388" s="103"/>
      <c r="FO388" s="103"/>
      <c r="FP388" s="103"/>
      <c r="FQ388" s="103"/>
      <c r="FR388" s="103"/>
      <c r="FS388" s="103"/>
      <c r="FT388" s="103"/>
      <c r="FU388" s="103"/>
      <c r="FV388" s="103"/>
      <c r="FW388" s="103"/>
      <c r="FX388" s="103"/>
      <c r="FY388" s="103"/>
      <c r="FZ388" s="103"/>
      <c r="GA388" s="103"/>
      <c r="GB388" s="103"/>
      <c r="GC388" s="103"/>
      <c r="GD388" s="103"/>
      <c r="GE388" s="103"/>
      <c r="GF388" s="103"/>
      <c r="GG388" s="103"/>
      <c r="GH388" s="103"/>
      <c r="GI388" s="103"/>
      <c r="GJ388" s="103"/>
      <c r="GK388" s="103"/>
      <c r="GL388" s="103"/>
      <c r="GM388" s="103"/>
      <c r="GN388" s="103"/>
      <c r="GO388" s="103"/>
      <c r="GP388" s="103"/>
      <c r="GQ388" s="103"/>
      <c r="GR388" s="103"/>
      <c r="GS388" s="103"/>
      <c r="GT388" s="103"/>
      <c r="GU388" s="103"/>
      <c r="GV388" s="103"/>
      <c r="GW388" s="103"/>
      <c r="GX388" s="103"/>
      <c r="GY388" s="103"/>
      <c r="GZ388" s="103"/>
      <c r="HA388" s="103"/>
      <c r="HB388" s="103"/>
      <c r="HC388" s="103"/>
      <c r="HD388" s="103"/>
      <c r="HE388" s="103"/>
      <c r="HF388" s="103"/>
      <c r="HG388" s="103"/>
      <c r="HH388" s="103"/>
      <c r="HI388" s="103"/>
      <c r="HJ388" s="103"/>
      <c r="HK388" s="103"/>
      <c r="HL388" s="103"/>
      <c r="HM388" s="103"/>
      <c r="HN388" s="103"/>
      <c r="HO388" s="103"/>
      <c r="HP388" s="103"/>
      <c r="HQ388" s="103"/>
      <c r="HR388" s="103"/>
      <c r="HS388" s="103"/>
      <c r="HT388" s="103"/>
      <c r="HU388" s="103"/>
      <c r="HV388" s="103"/>
      <c r="HW388" s="103"/>
      <c r="HX388" s="103"/>
      <c r="HY388" s="103"/>
      <c r="HZ388" s="103"/>
      <c r="IA388" s="103"/>
      <c r="IB388" s="103"/>
      <c r="IC388" s="103"/>
      <c r="ID388" s="103"/>
      <c r="IE388" s="103"/>
      <c r="IF388" s="103"/>
      <c r="IG388" s="103"/>
      <c r="IH388" s="103"/>
      <c r="II388" s="103"/>
      <c r="IJ388" s="103"/>
      <c r="IK388" s="103"/>
      <c r="IL388" s="103"/>
      <c r="IM388" s="103"/>
      <c r="IN388" s="103"/>
      <c r="IO388" s="103"/>
      <c r="IP388" s="103"/>
      <c r="IQ388" s="103"/>
      <c r="IR388" s="103"/>
      <c r="IS388" s="103"/>
      <c r="IT388" s="103"/>
      <c r="IU388" s="103"/>
      <c r="IV388" s="103"/>
      <c r="IW388" s="103"/>
      <c r="IX388" s="103"/>
      <c r="IY388" s="103"/>
      <c r="IZ388" s="103"/>
    </row>
    <row r="389" spans="1:260" s="108" customFormat="1" ht="15" hidden="1" x14ac:dyDescent="0.25">
      <c r="A389" s="8"/>
      <c r="B389" s="8"/>
      <c r="C389" s="4"/>
      <c r="D389" s="9"/>
      <c r="E389" s="9"/>
      <c r="F389" s="9"/>
      <c r="G389" s="9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103"/>
      <c r="U389" s="4"/>
      <c r="V389" s="4"/>
      <c r="W389" s="4"/>
      <c r="X389" s="4"/>
      <c r="Y389" s="4"/>
      <c r="Z389" s="4"/>
      <c r="AA389" s="4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  <c r="BD389" s="103"/>
      <c r="BE389" s="103"/>
      <c r="BF389" s="103"/>
      <c r="BG389" s="103"/>
      <c r="BH389" s="103"/>
      <c r="BI389" s="103"/>
      <c r="BJ389" s="103"/>
      <c r="BK389" s="103"/>
      <c r="BL389" s="103"/>
      <c r="BM389" s="103"/>
      <c r="BN389" s="103"/>
      <c r="BO389" s="103"/>
      <c r="BP389" s="103"/>
      <c r="BQ389" s="103"/>
      <c r="BR389" s="103"/>
      <c r="BS389" s="103"/>
      <c r="BT389" s="103"/>
      <c r="BU389" s="103"/>
      <c r="BV389" s="103"/>
      <c r="BW389" s="103"/>
      <c r="BX389" s="103"/>
      <c r="BY389" s="103"/>
      <c r="BZ389" s="103"/>
      <c r="CA389" s="103"/>
      <c r="CB389" s="103"/>
      <c r="CC389" s="103"/>
      <c r="CD389" s="103"/>
      <c r="CE389" s="103"/>
      <c r="CF389" s="103"/>
      <c r="CG389" s="103"/>
      <c r="CH389" s="103"/>
      <c r="CI389" s="103"/>
      <c r="CJ389" s="103"/>
      <c r="CK389" s="103"/>
      <c r="CL389" s="103"/>
      <c r="CM389" s="103"/>
      <c r="CN389" s="103"/>
      <c r="CO389" s="103"/>
      <c r="CP389" s="103"/>
      <c r="CQ389" s="103"/>
      <c r="CR389" s="103"/>
      <c r="CS389" s="103"/>
      <c r="CT389" s="103"/>
      <c r="CU389" s="103"/>
      <c r="CV389" s="103"/>
      <c r="CW389" s="103"/>
      <c r="CX389" s="103"/>
      <c r="CY389" s="103"/>
      <c r="CZ389" s="103"/>
      <c r="DA389" s="103"/>
      <c r="DB389" s="103"/>
      <c r="DC389" s="103"/>
      <c r="DD389" s="103"/>
      <c r="DE389" s="103"/>
      <c r="DF389" s="103"/>
      <c r="DG389" s="103"/>
      <c r="DH389" s="103"/>
      <c r="DI389" s="103"/>
      <c r="DJ389" s="103"/>
      <c r="DK389" s="103"/>
      <c r="DL389" s="103"/>
      <c r="DM389" s="103"/>
      <c r="DN389" s="103"/>
      <c r="DO389" s="103"/>
      <c r="DP389" s="103"/>
      <c r="DQ389" s="103"/>
      <c r="DR389" s="103"/>
      <c r="DS389" s="103"/>
      <c r="DT389" s="103"/>
      <c r="DU389" s="103"/>
      <c r="DV389" s="103"/>
      <c r="DW389" s="103"/>
      <c r="DX389" s="103"/>
      <c r="DY389" s="103"/>
      <c r="DZ389" s="103"/>
      <c r="EA389" s="103"/>
      <c r="EB389" s="103"/>
      <c r="EC389" s="103"/>
      <c r="ED389" s="103"/>
      <c r="EE389" s="103"/>
      <c r="EF389" s="103"/>
      <c r="EG389" s="103"/>
      <c r="EH389" s="103"/>
      <c r="EI389" s="103"/>
      <c r="EJ389" s="103"/>
      <c r="EK389" s="103"/>
      <c r="EL389" s="103"/>
      <c r="EM389" s="103"/>
      <c r="EN389" s="103"/>
      <c r="EO389" s="103"/>
      <c r="EP389" s="103"/>
      <c r="EQ389" s="103"/>
      <c r="ER389" s="103"/>
      <c r="ES389" s="103"/>
      <c r="ET389" s="103"/>
      <c r="EU389" s="103"/>
      <c r="EV389" s="103"/>
      <c r="EW389" s="103"/>
      <c r="EX389" s="103"/>
      <c r="EY389" s="103"/>
      <c r="EZ389" s="103"/>
      <c r="FA389" s="103"/>
      <c r="FB389" s="103"/>
      <c r="FC389" s="103"/>
      <c r="FD389" s="103"/>
      <c r="FE389" s="103"/>
      <c r="FF389" s="103"/>
      <c r="FG389" s="103"/>
      <c r="FH389" s="103"/>
      <c r="FI389" s="103"/>
      <c r="FJ389" s="103"/>
      <c r="FK389" s="103"/>
      <c r="FL389" s="103"/>
      <c r="FM389" s="103"/>
      <c r="FN389" s="103"/>
      <c r="FO389" s="103"/>
      <c r="FP389" s="103"/>
      <c r="FQ389" s="103"/>
      <c r="FR389" s="103"/>
      <c r="FS389" s="103"/>
      <c r="FT389" s="103"/>
      <c r="FU389" s="103"/>
      <c r="FV389" s="103"/>
      <c r="FW389" s="103"/>
      <c r="FX389" s="103"/>
      <c r="FY389" s="103"/>
      <c r="FZ389" s="103"/>
      <c r="GA389" s="103"/>
      <c r="GB389" s="103"/>
      <c r="GC389" s="103"/>
      <c r="GD389" s="103"/>
      <c r="GE389" s="103"/>
      <c r="GF389" s="103"/>
      <c r="GG389" s="103"/>
      <c r="GH389" s="103"/>
      <c r="GI389" s="103"/>
      <c r="GJ389" s="103"/>
      <c r="GK389" s="103"/>
      <c r="GL389" s="103"/>
      <c r="GM389" s="103"/>
      <c r="GN389" s="103"/>
      <c r="GO389" s="103"/>
      <c r="GP389" s="103"/>
      <c r="GQ389" s="103"/>
      <c r="GR389" s="103"/>
      <c r="GS389" s="103"/>
      <c r="GT389" s="103"/>
      <c r="GU389" s="103"/>
      <c r="GV389" s="103"/>
      <c r="GW389" s="103"/>
      <c r="GX389" s="103"/>
      <c r="GY389" s="103"/>
      <c r="GZ389" s="103"/>
      <c r="HA389" s="103"/>
      <c r="HB389" s="103"/>
      <c r="HC389" s="103"/>
      <c r="HD389" s="103"/>
      <c r="HE389" s="103"/>
      <c r="HF389" s="103"/>
      <c r="HG389" s="103"/>
      <c r="HH389" s="103"/>
      <c r="HI389" s="103"/>
      <c r="HJ389" s="103"/>
      <c r="HK389" s="103"/>
      <c r="HL389" s="103"/>
      <c r="HM389" s="103"/>
      <c r="HN389" s="103"/>
      <c r="HO389" s="103"/>
      <c r="HP389" s="103"/>
      <c r="HQ389" s="103"/>
      <c r="HR389" s="103"/>
      <c r="HS389" s="103"/>
      <c r="HT389" s="103"/>
      <c r="HU389" s="103"/>
      <c r="HV389" s="103"/>
      <c r="HW389" s="103"/>
      <c r="HX389" s="103"/>
      <c r="HY389" s="103"/>
      <c r="HZ389" s="103"/>
      <c r="IA389" s="103"/>
      <c r="IB389" s="103"/>
      <c r="IC389" s="103"/>
      <c r="ID389" s="103"/>
      <c r="IE389" s="103"/>
      <c r="IF389" s="103"/>
      <c r="IG389" s="103"/>
      <c r="IH389" s="103"/>
      <c r="II389" s="103"/>
      <c r="IJ389" s="103"/>
      <c r="IK389" s="103"/>
      <c r="IL389" s="103"/>
      <c r="IM389" s="103"/>
      <c r="IN389" s="103"/>
      <c r="IO389" s="103"/>
      <c r="IP389" s="103"/>
      <c r="IQ389" s="103"/>
      <c r="IR389" s="103"/>
      <c r="IS389" s="103"/>
      <c r="IT389" s="103"/>
      <c r="IU389" s="103"/>
      <c r="IV389" s="103"/>
      <c r="IW389" s="103"/>
      <c r="IX389" s="103"/>
      <c r="IY389" s="103"/>
      <c r="IZ389" s="103"/>
    </row>
    <row r="390" spans="1:260" s="108" customFormat="1" ht="15" hidden="1" x14ac:dyDescent="0.25">
      <c r="A390" s="8"/>
      <c r="B390" s="8"/>
      <c r="C390" s="4"/>
      <c r="D390" s="9"/>
      <c r="E390" s="9"/>
      <c r="F390" s="9"/>
      <c r="G390" s="9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103"/>
      <c r="U390" s="4"/>
      <c r="V390" s="4"/>
      <c r="W390" s="4"/>
      <c r="X390" s="4"/>
      <c r="Y390" s="4"/>
      <c r="Z390" s="4"/>
      <c r="AA390" s="4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3"/>
      <c r="BQ390" s="103"/>
      <c r="BR390" s="103"/>
      <c r="BS390" s="103"/>
      <c r="BT390" s="103"/>
      <c r="BU390" s="103"/>
      <c r="BV390" s="103"/>
      <c r="BW390" s="103"/>
      <c r="BX390" s="103"/>
      <c r="BY390" s="103"/>
      <c r="BZ390" s="103"/>
      <c r="CA390" s="103"/>
      <c r="CB390" s="103"/>
      <c r="CC390" s="103"/>
      <c r="CD390" s="103"/>
      <c r="CE390" s="103"/>
      <c r="CF390" s="103"/>
      <c r="CG390" s="103"/>
      <c r="CH390" s="103"/>
      <c r="CI390" s="103"/>
      <c r="CJ390" s="103"/>
      <c r="CK390" s="103"/>
      <c r="CL390" s="103"/>
      <c r="CM390" s="103"/>
      <c r="CN390" s="103"/>
      <c r="CO390" s="103"/>
      <c r="CP390" s="103"/>
      <c r="CQ390" s="103"/>
      <c r="CR390" s="103"/>
      <c r="CS390" s="103"/>
      <c r="CT390" s="103"/>
      <c r="CU390" s="103"/>
      <c r="CV390" s="103"/>
      <c r="CW390" s="103"/>
      <c r="CX390" s="103"/>
      <c r="CY390" s="103"/>
      <c r="CZ390" s="103"/>
      <c r="DA390" s="103"/>
      <c r="DB390" s="103"/>
      <c r="DC390" s="103"/>
      <c r="DD390" s="103"/>
      <c r="DE390" s="103"/>
      <c r="DF390" s="103"/>
      <c r="DG390" s="103"/>
      <c r="DH390" s="103"/>
      <c r="DI390" s="103"/>
      <c r="DJ390" s="103"/>
      <c r="DK390" s="103"/>
      <c r="DL390" s="103"/>
      <c r="DM390" s="103"/>
      <c r="DN390" s="103"/>
      <c r="DO390" s="103"/>
      <c r="DP390" s="103"/>
      <c r="DQ390" s="103"/>
      <c r="DR390" s="103"/>
      <c r="DS390" s="103"/>
      <c r="DT390" s="103"/>
      <c r="DU390" s="103"/>
      <c r="DV390" s="103"/>
      <c r="DW390" s="103"/>
      <c r="DX390" s="103"/>
      <c r="DY390" s="103"/>
      <c r="DZ390" s="103"/>
      <c r="EA390" s="103"/>
      <c r="EB390" s="103"/>
      <c r="EC390" s="103"/>
      <c r="ED390" s="103"/>
      <c r="EE390" s="103"/>
      <c r="EF390" s="103"/>
      <c r="EG390" s="103"/>
      <c r="EH390" s="103"/>
      <c r="EI390" s="103"/>
      <c r="EJ390" s="103"/>
      <c r="EK390" s="103"/>
      <c r="EL390" s="103"/>
      <c r="EM390" s="103"/>
      <c r="EN390" s="103"/>
      <c r="EO390" s="103"/>
      <c r="EP390" s="103"/>
      <c r="EQ390" s="103"/>
      <c r="ER390" s="103"/>
      <c r="ES390" s="103"/>
      <c r="ET390" s="103"/>
      <c r="EU390" s="103"/>
      <c r="EV390" s="103"/>
      <c r="EW390" s="103"/>
      <c r="EX390" s="103"/>
      <c r="EY390" s="103"/>
      <c r="EZ390" s="103"/>
      <c r="FA390" s="103"/>
      <c r="FB390" s="103"/>
      <c r="FC390" s="103"/>
      <c r="FD390" s="103"/>
      <c r="FE390" s="103"/>
      <c r="FF390" s="103"/>
      <c r="FG390" s="103"/>
      <c r="FH390" s="103"/>
      <c r="FI390" s="103"/>
      <c r="FJ390" s="103"/>
      <c r="FK390" s="103"/>
      <c r="FL390" s="103"/>
      <c r="FM390" s="103"/>
      <c r="FN390" s="103"/>
      <c r="FO390" s="103"/>
      <c r="FP390" s="103"/>
      <c r="FQ390" s="103"/>
      <c r="FR390" s="103"/>
      <c r="FS390" s="103"/>
      <c r="FT390" s="103"/>
      <c r="FU390" s="103"/>
      <c r="FV390" s="103"/>
      <c r="FW390" s="103"/>
      <c r="FX390" s="103"/>
      <c r="FY390" s="103"/>
      <c r="FZ390" s="103"/>
      <c r="GA390" s="103"/>
      <c r="GB390" s="103"/>
      <c r="GC390" s="103"/>
      <c r="GD390" s="103"/>
      <c r="GE390" s="103"/>
      <c r="GF390" s="103"/>
      <c r="GG390" s="103"/>
      <c r="GH390" s="103"/>
      <c r="GI390" s="103"/>
      <c r="GJ390" s="103"/>
      <c r="GK390" s="103"/>
      <c r="GL390" s="103"/>
      <c r="GM390" s="103"/>
      <c r="GN390" s="103"/>
      <c r="GO390" s="103"/>
      <c r="GP390" s="103"/>
      <c r="GQ390" s="103"/>
      <c r="GR390" s="103"/>
      <c r="GS390" s="103"/>
      <c r="GT390" s="103"/>
      <c r="GU390" s="103"/>
      <c r="GV390" s="103"/>
      <c r="GW390" s="103"/>
      <c r="GX390" s="103"/>
      <c r="GY390" s="103"/>
      <c r="GZ390" s="103"/>
      <c r="HA390" s="103"/>
      <c r="HB390" s="103"/>
      <c r="HC390" s="103"/>
      <c r="HD390" s="103"/>
      <c r="HE390" s="103"/>
      <c r="HF390" s="103"/>
      <c r="HG390" s="103"/>
      <c r="HH390" s="103"/>
      <c r="HI390" s="103"/>
      <c r="HJ390" s="103"/>
      <c r="HK390" s="103"/>
      <c r="HL390" s="103"/>
      <c r="HM390" s="103"/>
      <c r="HN390" s="103"/>
      <c r="HO390" s="103"/>
      <c r="HP390" s="103"/>
      <c r="HQ390" s="103"/>
      <c r="HR390" s="103"/>
      <c r="HS390" s="103"/>
      <c r="HT390" s="103"/>
      <c r="HU390" s="103"/>
      <c r="HV390" s="103"/>
      <c r="HW390" s="103"/>
      <c r="HX390" s="103"/>
      <c r="HY390" s="103"/>
      <c r="HZ390" s="103"/>
      <c r="IA390" s="103"/>
      <c r="IB390" s="103"/>
      <c r="IC390" s="103"/>
      <c r="ID390" s="103"/>
      <c r="IE390" s="103"/>
      <c r="IF390" s="103"/>
      <c r="IG390" s="103"/>
      <c r="IH390" s="103"/>
      <c r="II390" s="103"/>
      <c r="IJ390" s="103"/>
      <c r="IK390" s="103"/>
      <c r="IL390" s="103"/>
      <c r="IM390" s="103"/>
      <c r="IN390" s="103"/>
      <c r="IO390" s="103"/>
      <c r="IP390" s="103"/>
      <c r="IQ390" s="103"/>
      <c r="IR390" s="103"/>
      <c r="IS390" s="103"/>
      <c r="IT390" s="103"/>
      <c r="IU390" s="103"/>
      <c r="IV390" s="103"/>
      <c r="IW390" s="103"/>
      <c r="IX390" s="103"/>
      <c r="IY390" s="103"/>
      <c r="IZ390" s="103"/>
    </row>
    <row r="391" spans="1:260" s="108" customFormat="1" ht="15" hidden="1" x14ac:dyDescent="0.25">
      <c r="A391" s="8"/>
      <c r="B391" s="8"/>
      <c r="C391" s="4"/>
      <c r="D391" s="9"/>
      <c r="E391" s="9"/>
      <c r="F391" s="9"/>
      <c r="G391" s="9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103"/>
      <c r="U391" s="4"/>
      <c r="V391" s="4"/>
      <c r="W391" s="4"/>
      <c r="X391" s="4"/>
      <c r="Y391" s="4"/>
      <c r="Z391" s="4"/>
      <c r="AA391" s="4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3"/>
      <c r="BQ391" s="103"/>
      <c r="BR391" s="103"/>
      <c r="BS391" s="103"/>
      <c r="BT391" s="103"/>
      <c r="BU391" s="103"/>
      <c r="BV391" s="103"/>
      <c r="BW391" s="103"/>
      <c r="BX391" s="103"/>
      <c r="BY391" s="103"/>
      <c r="BZ391" s="103"/>
      <c r="CA391" s="103"/>
      <c r="CB391" s="103"/>
      <c r="CC391" s="103"/>
      <c r="CD391" s="103"/>
      <c r="CE391" s="103"/>
      <c r="CF391" s="103"/>
      <c r="CG391" s="103"/>
      <c r="CH391" s="103"/>
      <c r="CI391" s="103"/>
      <c r="CJ391" s="103"/>
      <c r="CK391" s="103"/>
      <c r="CL391" s="103"/>
      <c r="CM391" s="103"/>
      <c r="CN391" s="103"/>
      <c r="CO391" s="103"/>
      <c r="CP391" s="103"/>
      <c r="CQ391" s="103"/>
      <c r="CR391" s="103"/>
      <c r="CS391" s="103"/>
      <c r="CT391" s="103"/>
      <c r="CU391" s="103"/>
      <c r="CV391" s="103"/>
      <c r="CW391" s="103"/>
      <c r="CX391" s="103"/>
      <c r="CY391" s="103"/>
      <c r="CZ391" s="103"/>
      <c r="DA391" s="103"/>
      <c r="DB391" s="103"/>
      <c r="DC391" s="103"/>
      <c r="DD391" s="103"/>
      <c r="DE391" s="103"/>
      <c r="DF391" s="103"/>
      <c r="DG391" s="103"/>
      <c r="DH391" s="103"/>
      <c r="DI391" s="103"/>
      <c r="DJ391" s="103"/>
      <c r="DK391" s="103"/>
      <c r="DL391" s="103"/>
      <c r="DM391" s="103"/>
      <c r="DN391" s="103"/>
      <c r="DO391" s="103"/>
      <c r="DP391" s="103"/>
      <c r="DQ391" s="103"/>
      <c r="DR391" s="103"/>
      <c r="DS391" s="103"/>
      <c r="DT391" s="103"/>
      <c r="DU391" s="103"/>
      <c r="DV391" s="103"/>
      <c r="DW391" s="103"/>
      <c r="DX391" s="103"/>
      <c r="DY391" s="103"/>
      <c r="DZ391" s="103"/>
      <c r="EA391" s="103"/>
      <c r="EB391" s="103"/>
      <c r="EC391" s="103"/>
      <c r="ED391" s="103"/>
      <c r="EE391" s="103"/>
      <c r="EF391" s="103"/>
      <c r="EG391" s="103"/>
      <c r="EH391" s="103"/>
      <c r="EI391" s="103"/>
      <c r="EJ391" s="103"/>
      <c r="EK391" s="103"/>
      <c r="EL391" s="103"/>
      <c r="EM391" s="103"/>
      <c r="EN391" s="103"/>
      <c r="EO391" s="103"/>
      <c r="EP391" s="103"/>
      <c r="EQ391" s="103"/>
      <c r="ER391" s="103"/>
      <c r="ES391" s="103"/>
      <c r="ET391" s="103"/>
      <c r="EU391" s="103"/>
      <c r="EV391" s="103"/>
      <c r="EW391" s="103"/>
      <c r="EX391" s="103"/>
      <c r="EY391" s="103"/>
      <c r="EZ391" s="103"/>
      <c r="FA391" s="103"/>
      <c r="FB391" s="103"/>
      <c r="FC391" s="103"/>
      <c r="FD391" s="103"/>
      <c r="FE391" s="103"/>
      <c r="FF391" s="103"/>
      <c r="FG391" s="103"/>
      <c r="FH391" s="103"/>
      <c r="FI391" s="103"/>
      <c r="FJ391" s="103"/>
      <c r="FK391" s="103"/>
      <c r="FL391" s="103"/>
      <c r="FM391" s="103"/>
      <c r="FN391" s="103"/>
      <c r="FO391" s="103"/>
      <c r="FP391" s="103"/>
      <c r="FQ391" s="103"/>
      <c r="FR391" s="103"/>
      <c r="FS391" s="103"/>
      <c r="FT391" s="103"/>
      <c r="FU391" s="103"/>
      <c r="FV391" s="103"/>
      <c r="FW391" s="103"/>
      <c r="FX391" s="103"/>
      <c r="FY391" s="103"/>
      <c r="FZ391" s="103"/>
      <c r="GA391" s="103"/>
      <c r="GB391" s="103"/>
      <c r="GC391" s="103"/>
      <c r="GD391" s="103"/>
      <c r="GE391" s="103"/>
      <c r="GF391" s="103"/>
      <c r="GG391" s="103"/>
      <c r="GH391" s="103"/>
      <c r="GI391" s="103"/>
      <c r="GJ391" s="103"/>
      <c r="GK391" s="103"/>
      <c r="GL391" s="103"/>
      <c r="GM391" s="103"/>
      <c r="GN391" s="103"/>
      <c r="GO391" s="103"/>
      <c r="GP391" s="103"/>
      <c r="GQ391" s="103"/>
      <c r="GR391" s="103"/>
      <c r="GS391" s="103"/>
      <c r="GT391" s="103"/>
      <c r="GU391" s="103"/>
      <c r="GV391" s="103"/>
      <c r="GW391" s="103"/>
      <c r="GX391" s="103"/>
      <c r="GY391" s="103"/>
      <c r="GZ391" s="103"/>
      <c r="HA391" s="103"/>
      <c r="HB391" s="103"/>
      <c r="HC391" s="103"/>
      <c r="HD391" s="103"/>
      <c r="HE391" s="103"/>
      <c r="HF391" s="103"/>
      <c r="HG391" s="103"/>
      <c r="HH391" s="103"/>
      <c r="HI391" s="103"/>
      <c r="HJ391" s="103"/>
      <c r="HK391" s="103"/>
      <c r="HL391" s="103"/>
      <c r="HM391" s="103"/>
      <c r="HN391" s="103"/>
      <c r="HO391" s="103"/>
      <c r="HP391" s="103"/>
      <c r="HQ391" s="103"/>
      <c r="HR391" s="103"/>
      <c r="HS391" s="103"/>
      <c r="HT391" s="103"/>
      <c r="HU391" s="103"/>
      <c r="HV391" s="103"/>
      <c r="HW391" s="103"/>
      <c r="HX391" s="103"/>
      <c r="HY391" s="103"/>
      <c r="HZ391" s="103"/>
      <c r="IA391" s="103"/>
      <c r="IB391" s="103"/>
      <c r="IC391" s="103"/>
      <c r="ID391" s="103"/>
      <c r="IE391" s="103"/>
      <c r="IF391" s="103"/>
      <c r="IG391" s="103"/>
      <c r="IH391" s="103"/>
      <c r="II391" s="103"/>
      <c r="IJ391" s="103"/>
      <c r="IK391" s="103"/>
      <c r="IL391" s="103"/>
      <c r="IM391" s="103"/>
      <c r="IN391" s="103"/>
      <c r="IO391" s="103"/>
      <c r="IP391" s="103"/>
      <c r="IQ391" s="103"/>
      <c r="IR391" s="103"/>
      <c r="IS391" s="103"/>
      <c r="IT391" s="103"/>
      <c r="IU391" s="103"/>
      <c r="IV391" s="103"/>
      <c r="IW391" s="103"/>
      <c r="IX391" s="103"/>
      <c r="IY391" s="103"/>
      <c r="IZ391" s="103"/>
    </row>
    <row r="392" spans="1:260" s="108" customFormat="1" ht="15" hidden="1" x14ac:dyDescent="0.25">
      <c r="A392" s="8"/>
      <c r="B392" s="8"/>
      <c r="C392" s="4"/>
      <c r="D392" s="9"/>
      <c r="E392" s="9"/>
      <c r="F392" s="9"/>
      <c r="G392" s="9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103"/>
      <c r="U392" s="4"/>
      <c r="V392" s="4"/>
      <c r="W392" s="4"/>
      <c r="X392" s="4"/>
      <c r="Y392" s="4"/>
      <c r="Z392" s="4"/>
      <c r="AA392" s="4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103"/>
      <c r="BX392" s="103"/>
      <c r="BY392" s="103"/>
      <c r="BZ392" s="103"/>
      <c r="CA392" s="103"/>
      <c r="CB392" s="103"/>
      <c r="CC392" s="103"/>
      <c r="CD392" s="103"/>
      <c r="CE392" s="103"/>
      <c r="CF392" s="103"/>
      <c r="CG392" s="103"/>
      <c r="CH392" s="103"/>
      <c r="CI392" s="103"/>
      <c r="CJ392" s="103"/>
      <c r="CK392" s="103"/>
      <c r="CL392" s="103"/>
      <c r="CM392" s="103"/>
      <c r="CN392" s="103"/>
      <c r="CO392" s="103"/>
      <c r="CP392" s="103"/>
      <c r="CQ392" s="103"/>
      <c r="CR392" s="103"/>
      <c r="CS392" s="103"/>
      <c r="CT392" s="103"/>
      <c r="CU392" s="103"/>
      <c r="CV392" s="103"/>
      <c r="CW392" s="103"/>
      <c r="CX392" s="103"/>
      <c r="CY392" s="103"/>
      <c r="CZ392" s="103"/>
      <c r="DA392" s="103"/>
      <c r="DB392" s="103"/>
      <c r="DC392" s="103"/>
      <c r="DD392" s="103"/>
      <c r="DE392" s="103"/>
      <c r="DF392" s="103"/>
      <c r="DG392" s="103"/>
      <c r="DH392" s="103"/>
      <c r="DI392" s="103"/>
      <c r="DJ392" s="103"/>
      <c r="DK392" s="103"/>
      <c r="DL392" s="103"/>
      <c r="DM392" s="103"/>
      <c r="DN392" s="103"/>
      <c r="DO392" s="103"/>
      <c r="DP392" s="103"/>
      <c r="DQ392" s="103"/>
      <c r="DR392" s="103"/>
      <c r="DS392" s="103"/>
      <c r="DT392" s="103"/>
      <c r="DU392" s="103"/>
      <c r="DV392" s="103"/>
      <c r="DW392" s="103"/>
      <c r="DX392" s="103"/>
      <c r="DY392" s="103"/>
      <c r="DZ392" s="103"/>
      <c r="EA392" s="103"/>
      <c r="EB392" s="103"/>
      <c r="EC392" s="103"/>
      <c r="ED392" s="103"/>
      <c r="EE392" s="103"/>
      <c r="EF392" s="103"/>
      <c r="EG392" s="103"/>
      <c r="EH392" s="103"/>
      <c r="EI392" s="103"/>
      <c r="EJ392" s="103"/>
      <c r="EK392" s="103"/>
      <c r="EL392" s="103"/>
      <c r="EM392" s="103"/>
      <c r="EN392" s="103"/>
      <c r="EO392" s="103"/>
      <c r="EP392" s="103"/>
      <c r="EQ392" s="103"/>
      <c r="ER392" s="103"/>
      <c r="ES392" s="103"/>
      <c r="ET392" s="103"/>
      <c r="EU392" s="103"/>
      <c r="EV392" s="103"/>
      <c r="EW392" s="103"/>
      <c r="EX392" s="103"/>
      <c r="EY392" s="103"/>
      <c r="EZ392" s="103"/>
      <c r="FA392" s="103"/>
      <c r="FB392" s="103"/>
      <c r="FC392" s="103"/>
      <c r="FD392" s="103"/>
      <c r="FE392" s="103"/>
      <c r="FF392" s="103"/>
      <c r="FG392" s="103"/>
      <c r="FH392" s="103"/>
      <c r="FI392" s="103"/>
      <c r="FJ392" s="103"/>
      <c r="FK392" s="103"/>
      <c r="FL392" s="103"/>
      <c r="FM392" s="103"/>
      <c r="FN392" s="103"/>
      <c r="FO392" s="103"/>
      <c r="FP392" s="103"/>
      <c r="FQ392" s="103"/>
      <c r="FR392" s="103"/>
      <c r="FS392" s="103"/>
      <c r="FT392" s="103"/>
      <c r="FU392" s="103"/>
      <c r="FV392" s="103"/>
      <c r="FW392" s="103"/>
      <c r="FX392" s="103"/>
      <c r="FY392" s="103"/>
      <c r="FZ392" s="103"/>
      <c r="GA392" s="103"/>
      <c r="GB392" s="103"/>
      <c r="GC392" s="103"/>
      <c r="GD392" s="103"/>
      <c r="GE392" s="103"/>
      <c r="GF392" s="103"/>
      <c r="GG392" s="103"/>
      <c r="GH392" s="103"/>
      <c r="GI392" s="103"/>
      <c r="GJ392" s="103"/>
      <c r="GK392" s="103"/>
      <c r="GL392" s="103"/>
      <c r="GM392" s="103"/>
      <c r="GN392" s="103"/>
      <c r="GO392" s="103"/>
      <c r="GP392" s="103"/>
      <c r="GQ392" s="103"/>
      <c r="GR392" s="103"/>
      <c r="GS392" s="103"/>
      <c r="GT392" s="103"/>
      <c r="GU392" s="103"/>
      <c r="GV392" s="103"/>
      <c r="GW392" s="103"/>
      <c r="GX392" s="103"/>
      <c r="GY392" s="103"/>
      <c r="GZ392" s="103"/>
      <c r="HA392" s="103"/>
      <c r="HB392" s="103"/>
      <c r="HC392" s="103"/>
      <c r="HD392" s="103"/>
      <c r="HE392" s="103"/>
      <c r="HF392" s="103"/>
      <c r="HG392" s="103"/>
      <c r="HH392" s="103"/>
      <c r="HI392" s="103"/>
      <c r="HJ392" s="103"/>
      <c r="HK392" s="103"/>
      <c r="HL392" s="103"/>
      <c r="HM392" s="103"/>
      <c r="HN392" s="103"/>
      <c r="HO392" s="103"/>
      <c r="HP392" s="103"/>
      <c r="HQ392" s="103"/>
      <c r="HR392" s="103"/>
      <c r="HS392" s="103"/>
      <c r="HT392" s="103"/>
      <c r="HU392" s="103"/>
      <c r="HV392" s="103"/>
      <c r="HW392" s="103"/>
      <c r="HX392" s="103"/>
      <c r="HY392" s="103"/>
      <c r="HZ392" s="103"/>
      <c r="IA392" s="103"/>
      <c r="IB392" s="103"/>
      <c r="IC392" s="103"/>
      <c r="ID392" s="103"/>
      <c r="IE392" s="103"/>
      <c r="IF392" s="103"/>
      <c r="IG392" s="103"/>
      <c r="IH392" s="103"/>
      <c r="II392" s="103"/>
      <c r="IJ392" s="103"/>
      <c r="IK392" s="103"/>
      <c r="IL392" s="103"/>
      <c r="IM392" s="103"/>
      <c r="IN392" s="103"/>
      <c r="IO392" s="103"/>
      <c r="IP392" s="103"/>
      <c r="IQ392" s="103"/>
      <c r="IR392" s="103"/>
      <c r="IS392" s="103"/>
      <c r="IT392" s="103"/>
      <c r="IU392" s="103"/>
      <c r="IV392" s="103"/>
      <c r="IW392" s="103"/>
      <c r="IX392" s="103"/>
      <c r="IY392" s="103"/>
      <c r="IZ392" s="103"/>
    </row>
    <row r="393" spans="1:260" s="108" customFormat="1" ht="15" hidden="1" x14ac:dyDescent="0.25">
      <c r="A393" s="8"/>
      <c r="B393" s="8"/>
      <c r="C393" s="4"/>
      <c r="D393" s="9"/>
      <c r="E393" s="9"/>
      <c r="F393" s="9"/>
      <c r="G393" s="9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103"/>
      <c r="U393" s="4"/>
      <c r="V393" s="4"/>
      <c r="W393" s="4"/>
      <c r="X393" s="4"/>
      <c r="Y393" s="4"/>
      <c r="Z393" s="4"/>
      <c r="AA393" s="4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3"/>
      <c r="BQ393" s="103"/>
      <c r="BR393" s="103"/>
      <c r="BS393" s="103"/>
      <c r="BT393" s="103"/>
      <c r="BU393" s="103"/>
      <c r="BV393" s="103"/>
      <c r="BW393" s="103"/>
      <c r="BX393" s="103"/>
      <c r="BY393" s="103"/>
      <c r="BZ393" s="103"/>
      <c r="CA393" s="103"/>
      <c r="CB393" s="103"/>
      <c r="CC393" s="103"/>
      <c r="CD393" s="103"/>
      <c r="CE393" s="103"/>
      <c r="CF393" s="103"/>
      <c r="CG393" s="103"/>
      <c r="CH393" s="103"/>
      <c r="CI393" s="103"/>
      <c r="CJ393" s="103"/>
      <c r="CK393" s="103"/>
      <c r="CL393" s="103"/>
      <c r="CM393" s="103"/>
      <c r="CN393" s="103"/>
      <c r="CO393" s="103"/>
      <c r="CP393" s="103"/>
      <c r="CQ393" s="103"/>
      <c r="CR393" s="103"/>
      <c r="CS393" s="103"/>
      <c r="CT393" s="103"/>
      <c r="CU393" s="103"/>
      <c r="CV393" s="103"/>
      <c r="CW393" s="103"/>
      <c r="CX393" s="103"/>
      <c r="CY393" s="103"/>
      <c r="CZ393" s="103"/>
      <c r="DA393" s="103"/>
      <c r="DB393" s="103"/>
      <c r="DC393" s="103"/>
      <c r="DD393" s="103"/>
      <c r="DE393" s="103"/>
      <c r="DF393" s="103"/>
      <c r="DG393" s="103"/>
      <c r="DH393" s="103"/>
      <c r="DI393" s="103"/>
      <c r="DJ393" s="103"/>
      <c r="DK393" s="103"/>
      <c r="DL393" s="103"/>
      <c r="DM393" s="103"/>
      <c r="DN393" s="103"/>
      <c r="DO393" s="103"/>
      <c r="DP393" s="103"/>
      <c r="DQ393" s="103"/>
      <c r="DR393" s="103"/>
      <c r="DS393" s="103"/>
      <c r="DT393" s="103"/>
      <c r="DU393" s="103"/>
      <c r="DV393" s="103"/>
      <c r="DW393" s="103"/>
      <c r="DX393" s="103"/>
      <c r="DY393" s="103"/>
      <c r="DZ393" s="103"/>
      <c r="EA393" s="103"/>
      <c r="EB393" s="103"/>
      <c r="EC393" s="103"/>
      <c r="ED393" s="103"/>
      <c r="EE393" s="103"/>
      <c r="EF393" s="103"/>
      <c r="EG393" s="103"/>
      <c r="EH393" s="103"/>
      <c r="EI393" s="103"/>
      <c r="EJ393" s="103"/>
      <c r="EK393" s="103"/>
      <c r="EL393" s="103"/>
      <c r="EM393" s="103"/>
      <c r="EN393" s="103"/>
      <c r="EO393" s="103"/>
      <c r="EP393" s="103"/>
      <c r="EQ393" s="103"/>
      <c r="ER393" s="103"/>
      <c r="ES393" s="103"/>
      <c r="ET393" s="103"/>
      <c r="EU393" s="103"/>
      <c r="EV393" s="103"/>
      <c r="EW393" s="103"/>
      <c r="EX393" s="103"/>
      <c r="EY393" s="103"/>
      <c r="EZ393" s="103"/>
      <c r="FA393" s="103"/>
      <c r="FB393" s="103"/>
      <c r="FC393" s="103"/>
      <c r="FD393" s="103"/>
      <c r="FE393" s="103"/>
      <c r="FF393" s="103"/>
      <c r="FG393" s="103"/>
      <c r="FH393" s="103"/>
      <c r="FI393" s="103"/>
      <c r="FJ393" s="103"/>
      <c r="FK393" s="103"/>
      <c r="FL393" s="103"/>
      <c r="FM393" s="103"/>
      <c r="FN393" s="103"/>
      <c r="FO393" s="103"/>
      <c r="FP393" s="103"/>
      <c r="FQ393" s="103"/>
      <c r="FR393" s="103"/>
      <c r="FS393" s="103"/>
      <c r="FT393" s="103"/>
      <c r="FU393" s="103"/>
      <c r="FV393" s="103"/>
      <c r="FW393" s="103"/>
      <c r="FX393" s="103"/>
      <c r="FY393" s="103"/>
      <c r="FZ393" s="103"/>
      <c r="GA393" s="103"/>
      <c r="GB393" s="103"/>
      <c r="GC393" s="103"/>
      <c r="GD393" s="103"/>
      <c r="GE393" s="103"/>
      <c r="GF393" s="103"/>
      <c r="GG393" s="103"/>
      <c r="GH393" s="103"/>
      <c r="GI393" s="103"/>
      <c r="GJ393" s="103"/>
      <c r="GK393" s="103"/>
      <c r="GL393" s="103"/>
      <c r="GM393" s="103"/>
      <c r="GN393" s="103"/>
      <c r="GO393" s="103"/>
      <c r="GP393" s="103"/>
      <c r="GQ393" s="103"/>
      <c r="GR393" s="103"/>
      <c r="GS393" s="103"/>
      <c r="GT393" s="103"/>
      <c r="GU393" s="103"/>
      <c r="GV393" s="103"/>
      <c r="GW393" s="103"/>
      <c r="GX393" s="103"/>
      <c r="GY393" s="103"/>
      <c r="GZ393" s="103"/>
      <c r="HA393" s="103"/>
      <c r="HB393" s="103"/>
      <c r="HC393" s="103"/>
      <c r="HD393" s="103"/>
      <c r="HE393" s="103"/>
      <c r="HF393" s="103"/>
      <c r="HG393" s="103"/>
      <c r="HH393" s="103"/>
      <c r="HI393" s="103"/>
      <c r="HJ393" s="103"/>
      <c r="HK393" s="103"/>
      <c r="HL393" s="103"/>
      <c r="HM393" s="103"/>
      <c r="HN393" s="103"/>
      <c r="HO393" s="103"/>
      <c r="HP393" s="103"/>
      <c r="HQ393" s="103"/>
      <c r="HR393" s="103"/>
      <c r="HS393" s="103"/>
      <c r="HT393" s="103"/>
      <c r="HU393" s="103"/>
      <c r="HV393" s="103"/>
      <c r="HW393" s="103"/>
      <c r="HX393" s="103"/>
      <c r="HY393" s="103"/>
      <c r="HZ393" s="103"/>
      <c r="IA393" s="103"/>
      <c r="IB393" s="103"/>
      <c r="IC393" s="103"/>
      <c r="ID393" s="103"/>
      <c r="IE393" s="103"/>
      <c r="IF393" s="103"/>
      <c r="IG393" s="103"/>
      <c r="IH393" s="103"/>
      <c r="II393" s="103"/>
      <c r="IJ393" s="103"/>
      <c r="IK393" s="103"/>
      <c r="IL393" s="103"/>
      <c r="IM393" s="103"/>
      <c r="IN393" s="103"/>
      <c r="IO393" s="103"/>
      <c r="IP393" s="103"/>
      <c r="IQ393" s="103"/>
      <c r="IR393" s="103"/>
      <c r="IS393" s="103"/>
      <c r="IT393" s="103"/>
      <c r="IU393" s="103"/>
      <c r="IV393" s="103"/>
      <c r="IW393" s="103"/>
      <c r="IX393" s="103"/>
      <c r="IY393" s="103"/>
      <c r="IZ393" s="103"/>
    </row>
    <row r="394" spans="1:260" s="108" customFormat="1" ht="15" hidden="1" x14ac:dyDescent="0.25">
      <c r="A394" s="8"/>
      <c r="B394" s="8"/>
      <c r="C394" s="4"/>
      <c r="D394" s="9"/>
      <c r="E394" s="9"/>
      <c r="F394" s="9"/>
      <c r="G394" s="9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103"/>
      <c r="U394" s="4"/>
      <c r="V394" s="4"/>
      <c r="W394" s="4"/>
      <c r="X394" s="4"/>
      <c r="Y394" s="4"/>
      <c r="Z394" s="4"/>
      <c r="AA394" s="4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3"/>
      <c r="BQ394" s="103"/>
      <c r="BR394" s="103"/>
      <c r="BS394" s="103"/>
      <c r="BT394" s="103"/>
      <c r="BU394" s="103"/>
      <c r="BV394" s="103"/>
      <c r="BW394" s="103"/>
      <c r="BX394" s="103"/>
      <c r="BY394" s="103"/>
      <c r="BZ394" s="103"/>
      <c r="CA394" s="103"/>
      <c r="CB394" s="103"/>
      <c r="CC394" s="103"/>
      <c r="CD394" s="103"/>
      <c r="CE394" s="103"/>
      <c r="CF394" s="103"/>
      <c r="CG394" s="103"/>
      <c r="CH394" s="103"/>
      <c r="CI394" s="103"/>
      <c r="CJ394" s="103"/>
      <c r="CK394" s="103"/>
      <c r="CL394" s="103"/>
      <c r="CM394" s="103"/>
      <c r="CN394" s="103"/>
      <c r="CO394" s="103"/>
      <c r="CP394" s="103"/>
      <c r="CQ394" s="103"/>
      <c r="CR394" s="103"/>
      <c r="CS394" s="103"/>
      <c r="CT394" s="103"/>
      <c r="CU394" s="103"/>
      <c r="CV394" s="103"/>
      <c r="CW394" s="103"/>
      <c r="CX394" s="103"/>
      <c r="CY394" s="103"/>
      <c r="CZ394" s="103"/>
      <c r="DA394" s="103"/>
      <c r="DB394" s="103"/>
      <c r="DC394" s="103"/>
      <c r="DD394" s="103"/>
      <c r="DE394" s="103"/>
      <c r="DF394" s="103"/>
      <c r="DG394" s="103"/>
      <c r="DH394" s="103"/>
      <c r="DI394" s="103"/>
      <c r="DJ394" s="103"/>
      <c r="DK394" s="103"/>
      <c r="DL394" s="103"/>
      <c r="DM394" s="103"/>
      <c r="DN394" s="103"/>
      <c r="DO394" s="103"/>
      <c r="DP394" s="103"/>
      <c r="DQ394" s="103"/>
      <c r="DR394" s="103"/>
      <c r="DS394" s="103"/>
      <c r="DT394" s="103"/>
      <c r="DU394" s="103"/>
      <c r="DV394" s="103"/>
      <c r="DW394" s="103"/>
      <c r="DX394" s="103"/>
      <c r="DY394" s="103"/>
      <c r="DZ394" s="103"/>
      <c r="EA394" s="103"/>
      <c r="EB394" s="103"/>
      <c r="EC394" s="103"/>
      <c r="ED394" s="103"/>
      <c r="EE394" s="103"/>
      <c r="EF394" s="103"/>
      <c r="EG394" s="103"/>
      <c r="EH394" s="103"/>
      <c r="EI394" s="103"/>
      <c r="EJ394" s="103"/>
      <c r="EK394" s="103"/>
      <c r="EL394" s="103"/>
      <c r="EM394" s="103"/>
      <c r="EN394" s="103"/>
      <c r="EO394" s="103"/>
      <c r="EP394" s="103"/>
      <c r="EQ394" s="103"/>
      <c r="ER394" s="103"/>
      <c r="ES394" s="103"/>
      <c r="ET394" s="103"/>
      <c r="EU394" s="103"/>
      <c r="EV394" s="103"/>
      <c r="EW394" s="103"/>
      <c r="EX394" s="103"/>
      <c r="EY394" s="103"/>
      <c r="EZ394" s="103"/>
      <c r="FA394" s="103"/>
      <c r="FB394" s="103"/>
      <c r="FC394" s="103"/>
      <c r="FD394" s="103"/>
      <c r="FE394" s="103"/>
      <c r="FF394" s="103"/>
      <c r="FG394" s="103"/>
      <c r="FH394" s="103"/>
      <c r="FI394" s="103"/>
      <c r="FJ394" s="103"/>
      <c r="FK394" s="103"/>
      <c r="FL394" s="103"/>
      <c r="FM394" s="103"/>
      <c r="FN394" s="103"/>
      <c r="FO394" s="103"/>
      <c r="FP394" s="103"/>
      <c r="FQ394" s="103"/>
      <c r="FR394" s="103"/>
      <c r="FS394" s="103"/>
      <c r="FT394" s="103"/>
      <c r="FU394" s="103"/>
      <c r="FV394" s="103"/>
      <c r="FW394" s="103"/>
      <c r="FX394" s="103"/>
      <c r="FY394" s="103"/>
      <c r="FZ394" s="103"/>
      <c r="GA394" s="103"/>
      <c r="GB394" s="103"/>
      <c r="GC394" s="103"/>
      <c r="GD394" s="103"/>
      <c r="GE394" s="103"/>
      <c r="GF394" s="103"/>
      <c r="GG394" s="103"/>
      <c r="GH394" s="103"/>
      <c r="GI394" s="103"/>
      <c r="GJ394" s="103"/>
      <c r="GK394" s="103"/>
      <c r="GL394" s="103"/>
      <c r="GM394" s="103"/>
      <c r="GN394" s="103"/>
      <c r="GO394" s="103"/>
      <c r="GP394" s="103"/>
      <c r="GQ394" s="103"/>
      <c r="GR394" s="103"/>
      <c r="GS394" s="103"/>
      <c r="GT394" s="103"/>
      <c r="GU394" s="103"/>
      <c r="GV394" s="103"/>
      <c r="GW394" s="103"/>
      <c r="GX394" s="103"/>
      <c r="GY394" s="103"/>
      <c r="GZ394" s="103"/>
      <c r="HA394" s="103"/>
      <c r="HB394" s="103"/>
      <c r="HC394" s="103"/>
      <c r="HD394" s="103"/>
      <c r="HE394" s="103"/>
      <c r="HF394" s="103"/>
      <c r="HG394" s="103"/>
      <c r="HH394" s="103"/>
      <c r="HI394" s="103"/>
      <c r="HJ394" s="103"/>
      <c r="HK394" s="103"/>
      <c r="HL394" s="103"/>
      <c r="HM394" s="103"/>
      <c r="HN394" s="103"/>
      <c r="HO394" s="103"/>
      <c r="HP394" s="103"/>
      <c r="HQ394" s="103"/>
      <c r="HR394" s="103"/>
      <c r="HS394" s="103"/>
      <c r="HT394" s="103"/>
      <c r="HU394" s="103"/>
      <c r="HV394" s="103"/>
      <c r="HW394" s="103"/>
      <c r="HX394" s="103"/>
      <c r="HY394" s="103"/>
      <c r="HZ394" s="103"/>
      <c r="IA394" s="103"/>
      <c r="IB394" s="103"/>
      <c r="IC394" s="103"/>
      <c r="ID394" s="103"/>
      <c r="IE394" s="103"/>
      <c r="IF394" s="103"/>
      <c r="IG394" s="103"/>
      <c r="IH394" s="103"/>
      <c r="II394" s="103"/>
      <c r="IJ394" s="103"/>
      <c r="IK394" s="103"/>
      <c r="IL394" s="103"/>
      <c r="IM394" s="103"/>
      <c r="IN394" s="103"/>
      <c r="IO394" s="103"/>
      <c r="IP394" s="103"/>
      <c r="IQ394" s="103"/>
      <c r="IR394" s="103"/>
      <c r="IS394" s="103"/>
      <c r="IT394" s="103"/>
      <c r="IU394" s="103"/>
      <c r="IV394" s="103"/>
      <c r="IW394" s="103"/>
      <c r="IX394" s="103"/>
      <c r="IY394" s="103"/>
      <c r="IZ394" s="103"/>
    </row>
    <row r="395" spans="1:260" s="108" customFormat="1" ht="15" hidden="1" x14ac:dyDescent="0.25">
      <c r="A395" s="8"/>
      <c r="B395" s="8"/>
      <c r="C395" s="4"/>
      <c r="D395" s="9"/>
      <c r="E395" s="9"/>
      <c r="F395" s="9"/>
      <c r="G395" s="9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103"/>
      <c r="U395" s="4"/>
      <c r="V395" s="4"/>
      <c r="W395" s="4"/>
      <c r="X395" s="4"/>
      <c r="Y395" s="4"/>
      <c r="Z395" s="4"/>
      <c r="AA395" s="4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3"/>
      <c r="BJ395" s="103"/>
      <c r="BK395" s="103"/>
      <c r="BL395" s="103"/>
      <c r="BM395" s="103"/>
      <c r="BN395" s="103"/>
      <c r="BO395" s="103"/>
      <c r="BP395" s="103"/>
      <c r="BQ395" s="103"/>
      <c r="BR395" s="103"/>
      <c r="BS395" s="103"/>
      <c r="BT395" s="103"/>
      <c r="BU395" s="103"/>
      <c r="BV395" s="103"/>
      <c r="BW395" s="103"/>
      <c r="BX395" s="103"/>
      <c r="BY395" s="103"/>
      <c r="BZ395" s="103"/>
      <c r="CA395" s="103"/>
      <c r="CB395" s="103"/>
      <c r="CC395" s="103"/>
      <c r="CD395" s="103"/>
      <c r="CE395" s="103"/>
      <c r="CF395" s="103"/>
      <c r="CG395" s="103"/>
      <c r="CH395" s="103"/>
      <c r="CI395" s="103"/>
      <c r="CJ395" s="103"/>
      <c r="CK395" s="103"/>
      <c r="CL395" s="103"/>
      <c r="CM395" s="103"/>
      <c r="CN395" s="103"/>
      <c r="CO395" s="103"/>
      <c r="CP395" s="103"/>
      <c r="CQ395" s="103"/>
      <c r="CR395" s="103"/>
      <c r="CS395" s="103"/>
      <c r="CT395" s="103"/>
      <c r="CU395" s="103"/>
      <c r="CV395" s="103"/>
      <c r="CW395" s="103"/>
      <c r="CX395" s="103"/>
      <c r="CY395" s="103"/>
      <c r="CZ395" s="103"/>
      <c r="DA395" s="103"/>
      <c r="DB395" s="103"/>
      <c r="DC395" s="103"/>
      <c r="DD395" s="103"/>
      <c r="DE395" s="103"/>
      <c r="DF395" s="103"/>
      <c r="DG395" s="103"/>
      <c r="DH395" s="103"/>
      <c r="DI395" s="103"/>
      <c r="DJ395" s="103"/>
      <c r="DK395" s="103"/>
      <c r="DL395" s="103"/>
      <c r="DM395" s="103"/>
      <c r="DN395" s="103"/>
      <c r="DO395" s="103"/>
      <c r="DP395" s="103"/>
      <c r="DQ395" s="103"/>
      <c r="DR395" s="103"/>
      <c r="DS395" s="103"/>
      <c r="DT395" s="103"/>
      <c r="DU395" s="103"/>
      <c r="DV395" s="103"/>
      <c r="DW395" s="103"/>
      <c r="DX395" s="103"/>
      <c r="DY395" s="103"/>
      <c r="DZ395" s="103"/>
      <c r="EA395" s="103"/>
      <c r="EB395" s="103"/>
      <c r="EC395" s="103"/>
      <c r="ED395" s="103"/>
      <c r="EE395" s="103"/>
      <c r="EF395" s="103"/>
      <c r="EG395" s="103"/>
      <c r="EH395" s="103"/>
      <c r="EI395" s="103"/>
      <c r="EJ395" s="103"/>
      <c r="EK395" s="103"/>
      <c r="EL395" s="103"/>
      <c r="EM395" s="103"/>
      <c r="EN395" s="103"/>
      <c r="EO395" s="103"/>
      <c r="EP395" s="103"/>
      <c r="EQ395" s="103"/>
      <c r="ER395" s="103"/>
      <c r="ES395" s="103"/>
      <c r="ET395" s="103"/>
      <c r="EU395" s="103"/>
      <c r="EV395" s="103"/>
      <c r="EW395" s="103"/>
      <c r="EX395" s="103"/>
      <c r="EY395" s="103"/>
      <c r="EZ395" s="103"/>
      <c r="FA395" s="103"/>
      <c r="FB395" s="103"/>
      <c r="FC395" s="103"/>
      <c r="FD395" s="103"/>
      <c r="FE395" s="103"/>
      <c r="FF395" s="103"/>
      <c r="FG395" s="103"/>
      <c r="FH395" s="103"/>
      <c r="FI395" s="103"/>
      <c r="FJ395" s="103"/>
      <c r="FK395" s="103"/>
      <c r="FL395" s="103"/>
      <c r="FM395" s="103"/>
      <c r="FN395" s="103"/>
      <c r="FO395" s="103"/>
      <c r="FP395" s="103"/>
      <c r="FQ395" s="103"/>
      <c r="FR395" s="103"/>
      <c r="FS395" s="103"/>
      <c r="FT395" s="103"/>
      <c r="FU395" s="103"/>
      <c r="FV395" s="103"/>
      <c r="FW395" s="103"/>
      <c r="FX395" s="103"/>
      <c r="FY395" s="103"/>
      <c r="FZ395" s="103"/>
      <c r="GA395" s="103"/>
      <c r="GB395" s="103"/>
      <c r="GC395" s="103"/>
      <c r="GD395" s="103"/>
      <c r="GE395" s="103"/>
      <c r="GF395" s="103"/>
      <c r="GG395" s="103"/>
      <c r="GH395" s="103"/>
      <c r="GI395" s="103"/>
      <c r="GJ395" s="103"/>
      <c r="GK395" s="103"/>
      <c r="GL395" s="103"/>
      <c r="GM395" s="103"/>
      <c r="GN395" s="103"/>
      <c r="GO395" s="103"/>
      <c r="GP395" s="103"/>
      <c r="GQ395" s="103"/>
      <c r="GR395" s="103"/>
      <c r="GS395" s="103"/>
      <c r="GT395" s="103"/>
      <c r="GU395" s="103"/>
      <c r="GV395" s="103"/>
      <c r="GW395" s="103"/>
      <c r="GX395" s="103"/>
      <c r="GY395" s="103"/>
      <c r="GZ395" s="103"/>
      <c r="HA395" s="103"/>
      <c r="HB395" s="103"/>
      <c r="HC395" s="103"/>
      <c r="HD395" s="103"/>
      <c r="HE395" s="103"/>
      <c r="HF395" s="103"/>
      <c r="HG395" s="103"/>
      <c r="HH395" s="103"/>
      <c r="HI395" s="103"/>
      <c r="HJ395" s="103"/>
      <c r="HK395" s="103"/>
      <c r="HL395" s="103"/>
      <c r="HM395" s="103"/>
      <c r="HN395" s="103"/>
      <c r="HO395" s="103"/>
      <c r="HP395" s="103"/>
      <c r="HQ395" s="103"/>
      <c r="HR395" s="103"/>
      <c r="HS395" s="103"/>
      <c r="HT395" s="103"/>
      <c r="HU395" s="103"/>
      <c r="HV395" s="103"/>
      <c r="HW395" s="103"/>
      <c r="HX395" s="103"/>
      <c r="HY395" s="103"/>
      <c r="HZ395" s="103"/>
      <c r="IA395" s="103"/>
      <c r="IB395" s="103"/>
      <c r="IC395" s="103"/>
      <c r="ID395" s="103"/>
      <c r="IE395" s="103"/>
      <c r="IF395" s="103"/>
      <c r="IG395" s="103"/>
      <c r="IH395" s="103"/>
      <c r="II395" s="103"/>
      <c r="IJ395" s="103"/>
      <c r="IK395" s="103"/>
      <c r="IL395" s="103"/>
      <c r="IM395" s="103"/>
      <c r="IN395" s="103"/>
      <c r="IO395" s="103"/>
      <c r="IP395" s="103"/>
      <c r="IQ395" s="103"/>
      <c r="IR395" s="103"/>
      <c r="IS395" s="103"/>
      <c r="IT395" s="103"/>
      <c r="IU395" s="103"/>
      <c r="IV395" s="103"/>
      <c r="IW395" s="103"/>
      <c r="IX395" s="103"/>
      <c r="IY395" s="103"/>
      <c r="IZ395" s="103"/>
    </row>
    <row r="396" spans="1:260" s="108" customFormat="1" ht="15" hidden="1" x14ac:dyDescent="0.25">
      <c r="A396" s="8"/>
      <c r="B396" s="8"/>
      <c r="C396" s="4"/>
      <c r="D396" s="9"/>
      <c r="E396" s="9"/>
      <c r="F396" s="9"/>
      <c r="G396" s="9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103"/>
      <c r="U396" s="4"/>
      <c r="V396" s="4"/>
      <c r="W396" s="4"/>
      <c r="X396" s="4"/>
      <c r="Y396" s="4"/>
      <c r="Z396" s="4"/>
      <c r="AA396" s="4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  <c r="BD396" s="103"/>
      <c r="BE396" s="103"/>
      <c r="BF396" s="103"/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3"/>
      <c r="BQ396" s="103"/>
      <c r="BR396" s="103"/>
      <c r="BS396" s="103"/>
      <c r="BT396" s="103"/>
      <c r="BU396" s="103"/>
      <c r="BV396" s="103"/>
      <c r="BW396" s="103"/>
      <c r="BX396" s="103"/>
      <c r="BY396" s="103"/>
      <c r="BZ396" s="103"/>
      <c r="CA396" s="103"/>
      <c r="CB396" s="103"/>
      <c r="CC396" s="103"/>
      <c r="CD396" s="103"/>
      <c r="CE396" s="103"/>
      <c r="CF396" s="103"/>
      <c r="CG396" s="103"/>
      <c r="CH396" s="103"/>
      <c r="CI396" s="103"/>
      <c r="CJ396" s="103"/>
      <c r="CK396" s="103"/>
      <c r="CL396" s="103"/>
      <c r="CM396" s="103"/>
      <c r="CN396" s="103"/>
      <c r="CO396" s="103"/>
      <c r="CP396" s="103"/>
      <c r="CQ396" s="103"/>
      <c r="CR396" s="103"/>
      <c r="CS396" s="103"/>
      <c r="CT396" s="103"/>
      <c r="CU396" s="103"/>
      <c r="CV396" s="103"/>
      <c r="CW396" s="103"/>
      <c r="CX396" s="103"/>
      <c r="CY396" s="103"/>
      <c r="CZ396" s="103"/>
      <c r="DA396" s="103"/>
      <c r="DB396" s="103"/>
      <c r="DC396" s="103"/>
      <c r="DD396" s="103"/>
      <c r="DE396" s="103"/>
      <c r="DF396" s="103"/>
      <c r="DG396" s="103"/>
      <c r="DH396" s="103"/>
      <c r="DI396" s="103"/>
      <c r="DJ396" s="103"/>
      <c r="DK396" s="103"/>
      <c r="DL396" s="103"/>
      <c r="DM396" s="103"/>
      <c r="DN396" s="103"/>
      <c r="DO396" s="103"/>
      <c r="DP396" s="103"/>
      <c r="DQ396" s="103"/>
      <c r="DR396" s="103"/>
      <c r="DS396" s="103"/>
      <c r="DT396" s="103"/>
      <c r="DU396" s="103"/>
      <c r="DV396" s="103"/>
      <c r="DW396" s="103"/>
      <c r="DX396" s="103"/>
      <c r="DY396" s="103"/>
      <c r="DZ396" s="103"/>
      <c r="EA396" s="103"/>
      <c r="EB396" s="103"/>
      <c r="EC396" s="103"/>
      <c r="ED396" s="103"/>
      <c r="EE396" s="103"/>
      <c r="EF396" s="103"/>
      <c r="EG396" s="103"/>
      <c r="EH396" s="103"/>
      <c r="EI396" s="103"/>
      <c r="EJ396" s="103"/>
      <c r="EK396" s="103"/>
      <c r="EL396" s="103"/>
      <c r="EM396" s="103"/>
      <c r="EN396" s="103"/>
      <c r="EO396" s="103"/>
      <c r="EP396" s="103"/>
      <c r="EQ396" s="103"/>
      <c r="ER396" s="103"/>
      <c r="ES396" s="103"/>
      <c r="ET396" s="103"/>
      <c r="EU396" s="103"/>
      <c r="EV396" s="103"/>
      <c r="EW396" s="103"/>
      <c r="EX396" s="103"/>
      <c r="EY396" s="103"/>
      <c r="EZ396" s="103"/>
      <c r="FA396" s="103"/>
      <c r="FB396" s="103"/>
      <c r="FC396" s="103"/>
      <c r="FD396" s="103"/>
      <c r="FE396" s="103"/>
      <c r="FF396" s="103"/>
      <c r="FG396" s="103"/>
      <c r="FH396" s="103"/>
      <c r="FI396" s="103"/>
      <c r="FJ396" s="103"/>
      <c r="FK396" s="103"/>
      <c r="FL396" s="103"/>
      <c r="FM396" s="103"/>
      <c r="FN396" s="103"/>
      <c r="FO396" s="103"/>
      <c r="FP396" s="103"/>
      <c r="FQ396" s="103"/>
      <c r="FR396" s="103"/>
      <c r="FS396" s="103"/>
      <c r="FT396" s="103"/>
      <c r="FU396" s="103"/>
      <c r="FV396" s="103"/>
      <c r="FW396" s="103"/>
      <c r="FX396" s="103"/>
      <c r="FY396" s="103"/>
      <c r="FZ396" s="103"/>
      <c r="GA396" s="103"/>
      <c r="GB396" s="103"/>
      <c r="GC396" s="103"/>
      <c r="GD396" s="103"/>
      <c r="GE396" s="103"/>
      <c r="GF396" s="103"/>
      <c r="GG396" s="103"/>
      <c r="GH396" s="103"/>
      <c r="GI396" s="103"/>
      <c r="GJ396" s="103"/>
      <c r="GK396" s="103"/>
      <c r="GL396" s="103"/>
      <c r="GM396" s="103"/>
      <c r="GN396" s="103"/>
      <c r="GO396" s="103"/>
      <c r="GP396" s="103"/>
      <c r="GQ396" s="103"/>
      <c r="GR396" s="103"/>
      <c r="GS396" s="103"/>
      <c r="GT396" s="103"/>
      <c r="GU396" s="103"/>
      <c r="GV396" s="103"/>
      <c r="GW396" s="103"/>
      <c r="GX396" s="103"/>
      <c r="GY396" s="103"/>
      <c r="GZ396" s="103"/>
      <c r="HA396" s="103"/>
      <c r="HB396" s="103"/>
      <c r="HC396" s="103"/>
      <c r="HD396" s="103"/>
      <c r="HE396" s="103"/>
      <c r="HF396" s="103"/>
      <c r="HG396" s="103"/>
      <c r="HH396" s="103"/>
      <c r="HI396" s="103"/>
      <c r="HJ396" s="103"/>
      <c r="HK396" s="103"/>
      <c r="HL396" s="103"/>
      <c r="HM396" s="103"/>
      <c r="HN396" s="103"/>
      <c r="HO396" s="103"/>
      <c r="HP396" s="103"/>
      <c r="HQ396" s="103"/>
      <c r="HR396" s="103"/>
      <c r="HS396" s="103"/>
      <c r="HT396" s="103"/>
      <c r="HU396" s="103"/>
      <c r="HV396" s="103"/>
      <c r="HW396" s="103"/>
      <c r="HX396" s="103"/>
      <c r="HY396" s="103"/>
      <c r="HZ396" s="103"/>
      <c r="IA396" s="103"/>
      <c r="IB396" s="103"/>
      <c r="IC396" s="103"/>
      <c r="ID396" s="103"/>
      <c r="IE396" s="103"/>
      <c r="IF396" s="103"/>
      <c r="IG396" s="103"/>
      <c r="IH396" s="103"/>
      <c r="II396" s="103"/>
      <c r="IJ396" s="103"/>
      <c r="IK396" s="103"/>
      <c r="IL396" s="103"/>
      <c r="IM396" s="103"/>
      <c r="IN396" s="103"/>
      <c r="IO396" s="103"/>
      <c r="IP396" s="103"/>
      <c r="IQ396" s="103"/>
      <c r="IR396" s="103"/>
      <c r="IS396" s="103"/>
      <c r="IT396" s="103"/>
      <c r="IU396" s="103"/>
      <c r="IV396" s="103"/>
      <c r="IW396" s="103"/>
      <c r="IX396" s="103"/>
      <c r="IY396" s="103"/>
      <c r="IZ396" s="103"/>
    </row>
    <row r="397" spans="1:260" s="108" customFormat="1" ht="15" hidden="1" x14ac:dyDescent="0.25">
      <c r="A397" s="8"/>
      <c r="B397" s="8"/>
      <c r="C397" s="4"/>
      <c r="D397" s="9"/>
      <c r="E397" s="9"/>
      <c r="F397" s="9"/>
      <c r="G397" s="9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103"/>
      <c r="U397" s="4"/>
      <c r="V397" s="4"/>
      <c r="W397" s="4"/>
      <c r="X397" s="4"/>
      <c r="Y397" s="4"/>
      <c r="Z397" s="4"/>
      <c r="AA397" s="4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  <c r="BD397" s="103"/>
      <c r="BE397" s="103"/>
      <c r="BF397" s="103"/>
      <c r="BG397" s="103"/>
      <c r="BH397" s="103"/>
      <c r="BI397" s="103"/>
      <c r="BJ397" s="103"/>
      <c r="BK397" s="103"/>
      <c r="BL397" s="103"/>
      <c r="BM397" s="103"/>
      <c r="BN397" s="103"/>
      <c r="BO397" s="103"/>
      <c r="BP397" s="103"/>
      <c r="BQ397" s="103"/>
      <c r="BR397" s="103"/>
      <c r="BS397" s="103"/>
      <c r="BT397" s="103"/>
      <c r="BU397" s="103"/>
      <c r="BV397" s="103"/>
      <c r="BW397" s="103"/>
      <c r="BX397" s="103"/>
      <c r="BY397" s="103"/>
      <c r="BZ397" s="103"/>
      <c r="CA397" s="103"/>
      <c r="CB397" s="103"/>
      <c r="CC397" s="103"/>
      <c r="CD397" s="103"/>
      <c r="CE397" s="103"/>
      <c r="CF397" s="103"/>
      <c r="CG397" s="103"/>
      <c r="CH397" s="103"/>
      <c r="CI397" s="103"/>
      <c r="CJ397" s="103"/>
      <c r="CK397" s="103"/>
      <c r="CL397" s="103"/>
      <c r="CM397" s="103"/>
      <c r="CN397" s="103"/>
      <c r="CO397" s="103"/>
      <c r="CP397" s="103"/>
      <c r="CQ397" s="103"/>
      <c r="CR397" s="103"/>
      <c r="CS397" s="103"/>
      <c r="CT397" s="103"/>
      <c r="CU397" s="103"/>
      <c r="CV397" s="103"/>
      <c r="CW397" s="103"/>
      <c r="CX397" s="103"/>
      <c r="CY397" s="103"/>
      <c r="CZ397" s="103"/>
      <c r="DA397" s="103"/>
      <c r="DB397" s="103"/>
      <c r="DC397" s="103"/>
      <c r="DD397" s="103"/>
      <c r="DE397" s="103"/>
      <c r="DF397" s="103"/>
      <c r="DG397" s="103"/>
      <c r="DH397" s="103"/>
      <c r="DI397" s="103"/>
      <c r="DJ397" s="103"/>
      <c r="DK397" s="103"/>
      <c r="DL397" s="103"/>
      <c r="DM397" s="103"/>
      <c r="DN397" s="103"/>
      <c r="DO397" s="103"/>
      <c r="DP397" s="103"/>
      <c r="DQ397" s="103"/>
      <c r="DR397" s="103"/>
      <c r="DS397" s="103"/>
      <c r="DT397" s="103"/>
      <c r="DU397" s="103"/>
      <c r="DV397" s="103"/>
      <c r="DW397" s="103"/>
      <c r="DX397" s="103"/>
      <c r="DY397" s="103"/>
      <c r="DZ397" s="103"/>
      <c r="EA397" s="103"/>
      <c r="EB397" s="103"/>
      <c r="EC397" s="103"/>
      <c r="ED397" s="103"/>
      <c r="EE397" s="103"/>
      <c r="EF397" s="103"/>
      <c r="EG397" s="103"/>
      <c r="EH397" s="103"/>
      <c r="EI397" s="103"/>
      <c r="EJ397" s="103"/>
      <c r="EK397" s="103"/>
      <c r="EL397" s="103"/>
      <c r="EM397" s="103"/>
      <c r="EN397" s="103"/>
      <c r="EO397" s="103"/>
      <c r="EP397" s="103"/>
      <c r="EQ397" s="103"/>
      <c r="ER397" s="103"/>
      <c r="ES397" s="103"/>
      <c r="ET397" s="103"/>
      <c r="EU397" s="103"/>
      <c r="EV397" s="103"/>
      <c r="EW397" s="103"/>
      <c r="EX397" s="103"/>
      <c r="EY397" s="103"/>
      <c r="EZ397" s="103"/>
      <c r="FA397" s="103"/>
      <c r="FB397" s="103"/>
      <c r="FC397" s="103"/>
      <c r="FD397" s="103"/>
      <c r="FE397" s="103"/>
      <c r="FF397" s="103"/>
      <c r="FG397" s="103"/>
      <c r="FH397" s="103"/>
      <c r="FI397" s="103"/>
      <c r="FJ397" s="103"/>
      <c r="FK397" s="103"/>
      <c r="FL397" s="103"/>
      <c r="FM397" s="103"/>
      <c r="FN397" s="103"/>
      <c r="FO397" s="103"/>
      <c r="FP397" s="103"/>
      <c r="FQ397" s="103"/>
      <c r="FR397" s="103"/>
      <c r="FS397" s="103"/>
      <c r="FT397" s="103"/>
      <c r="FU397" s="103"/>
      <c r="FV397" s="103"/>
      <c r="FW397" s="103"/>
      <c r="FX397" s="103"/>
      <c r="FY397" s="103"/>
      <c r="FZ397" s="103"/>
      <c r="GA397" s="103"/>
      <c r="GB397" s="103"/>
      <c r="GC397" s="103"/>
      <c r="GD397" s="103"/>
      <c r="GE397" s="103"/>
      <c r="GF397" s="103"/>
      <c r="GG397" s="103"/>
      <c r="GH397" s="103"/>
      <c r="GI397" s="103"/>
      <c r="GJ397" s="103"/>
      <c r="GK397" s="103"/>
      <c r="GL397" s="103"/>
      <c r="GM397" s="103"/>
      <c r="GN397" s="103"/>
      <c r="GO397" s="103"/>
      <c r="GP397" s="103"/>
      <c r="GQ397" s="103"/>
      <c r="GR397" s="103"/>
      <c r="GS397" s="103"/>
      <c r="GT397" s="103"/>
      <c r="GU397" s="103"/>
      <c r="GV397" s="103"/>
      <c r="GW397" s="103"/>
      <c r="GX397" s="103"/>
      <c r="GY397" s="103"/>
      <c r="GZ397" s="103"/>
      <c r="HA397" s="103"/>
      <c r="HB397" s="103"/>
      <c r="HC397" s="103"/>
      <c r="HD397" s="103"/>
      <c r="HE397" s="103"/>
      <c r="HF397" s="103"/>
      <c r="HG397" s="103"/>
      <c r="HH397" s="103"/>
      <c r="HI397" s="103"/>
      <c r="HJ397" s="103"/>
      <c r="HK397" s="103"/>
      <c r="HL397" s="103"/>
      <c r="HM397" s="103"/>
      <c r="HN397" s="103"/>
      <c r="HO397" s="103"/>
      <c r="HP397" s="103"/>
      <c r="HQ397" s="103"/>
      <c r="HR397" s="103"/>
      <c r="HS397" s="103"/>
      <c r="HT397" s="103"/>
      <c r="HU397" s="103"/>
      <c r="HV397" s="103"/>
      <c r="HW397" s="103"/>
      <c r="HX397" s="103"/>
      <c r="HY397" s="103"/>
      <c r="HZ397" s="103"/>
      <c r="IA397" s="103"/>
      <c r="IB397" s="103"/>
      <c r="IC397" s="103"/>
      <c r="ID397" s="103"/>
      <c r="IE397" s="103"/>
      <c r="IF397" s="103"/>
      <c r="IG397" s="103"/>
      <c r="IH397" s="103"/>
      <c r="II397" s="103"/>
      <c r="IJ397" s="103"/>
      <c r="IK397" s="103"/>
      <c r="IL397" s="103"/>
      <c r="IM397" s="103"/>
      <c r="IN397" s="103"/>
      <c r="IO397" s="103"/>
      <c r="IP397" s="103"/>
      <c r="IQ397" s="103"/>
      <c r="IR397" s="103"/>
      <c r="IS397" s="103"/>
      <c r="IT397" s="103"/>
      <c r="IU397" s="103"/>
      <c r="IV397" s="103"/>
      <c r="IW397" s="103"/>
      <c r="IX397" s="103"/>
      <c r="IY397" s="103"/>
      <c r="IZ397" s="103"/>
    </row>
    <row r="398" spans="1:260" s="108" customFormat="1" ht="15" hidden="1" x14ac:dyDescent="0.25">
      <c r="A398" s="8"/>
      <c r="B398" s="8"/>
      <c r="C398" s="4"/>
      <c r="D398" s="9"/>
      <c r="E398" s="9"/>
      <c r="F398" s="9"/>
      <c r="G398" s="9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103"/>
      <c r="U398" s="4"/>
      <c r="V398" s="4"/>
      <c r="W398" s="4"/>
      <c r="X398" s="4"/>
      <c r="Y398" s="4"/>
      <c r="Z398" s="4"/>
      <c r="AA398" s="4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3"/>
      <c r="BQ398" s="103"/>
      <c r="BR398" s="103"/>
      <c r="BS398" s="103"/>
      <c r="BT398" s="103"/>
      <c r="BU398" s="103"/>
      <c r="BV398" s="103"/>
      <c r="BW398" s="103"/>
      <c r="BX398" s="103"/>
      <c r="BY398" s="103"/>
      <c r="BZ398" s="103"/>
      <c r="CA398" s="103"/>
      <c r="CB398" s="103"/>
      <c r="CC398" s="103"/>
      <c r="CD398" s="103"/>
      <c r="CE398" s="103"/>
      <c r="CF398" s="103"/>
      <c r="CG398" s="103"/>
      <c r="CH398" s="103"/>
      <c r="CI398" s="103"/>
      <c r="CJ398" s="103"/>
      <c r="CK398" s="103"/>
      <c r="CL398" s="103"/>
      <c r="CM398" s="103"/>
      <c r="CN398" s="103"/>
      <c r="CO398" s="103"/>
      <c r="CP398" s="103"/>
      <c r="CQ398" s="103"/>
      <c r="CR398" s="103"/>
      <c r="CS398" s="103"/>
      <c r="CT398" s="103"/>
      <c r="CU398" s="103"/>
      <c r="CV398" s="103"/>
      <c r="CW398" s="103"/>
      <c r="CX398" s="103"/>
      <c r="CY398" s="103"/>
      <c r="CZ398" s="103"/>
      <c r="DA398" s="103"/>
      <c r="DB398" s="103"/>
      <c r="DC398" s="103"/>
      <c r="DD398" s="103"/>
      <c r="DE398" s="103"/>
      <c r="DF398" s="103"/>
      <c r="DG398" s="103"/>
      <c r="DH398" s="103"/>
      <c r="DI398" s="103"/>
      <c r="DJ398" s="103"/>
      <c r="DK398" s="103"/>
      <c r="DL398" s="103"/>
      <c r="DM398" s="103"/>
      <c r="DN398" s="103"/>
      <c r="DO398" s="103"/>
      <c r="DP398" s="103"/>
      <c r="DQ398" s="103"/>
      <c r="DR398" s="103"/>
      <c r="DS398" s="103"/>
      <c r="DT398" s="103"/>
      <c r="DU398" s="103"/>
      <c r="DV398" s="103"/>
      <c r="DW398" s="103"/>
      <c r="DX398" s="103"/>
      <c r="DY398" s="103"/>
      <c r="DZ398" s="103"/>
      <c r="EA398" s="103"/>
      <c r="EB398" s="103"/>
      <c r="EC398" s="103"/>
      <c r="ED398" s="103"/>
      <c r="EE398" s="103"/>
      <c r="EF398" s="103"/>
      <c r="EG398" s="103"/>
      <c r="EH398" s="103"/>
      <c r="EI398" s="103"/>
      <c r="EJ398" s="103"/>
      <c r="EK398" s="103"/>
      <c r="EL398" s="103"/>
      <c r="EM398" s="103"/>
      <c r="EN398" s="103"/>
      <c r="EO398" s="103"/>
      <c r="EP398" s="103"/>
      <c r="EQ398" s="103"/>
      <c r="ER398" s="103"/>
      <c r="ES398" s="103"/>
      <c r="ET398" s="103"/>
      <c r="EU398" s="103"/>
      <c r="EV398" s="103"/>
      <c r="EW398" s="103"/>
      <c r="EX398" s="103"/>
      <c r="EY398" s="103"/>
      <c r="EZ398" s="103"/>
      <c r="FA398" s="103"/>
      <c r="FB398" s="103"/>
      <c r="FC398" s="103"/>
      <c r="FD398" s="103"/>
      <c r="FE398" s="103"/>
      <c r="FF398" s="103"/>
      <c r="FG398" s="103"/>
      <c r="FH398" s="103"/>
      <c r="FI398" s="103"/>
      <c r="FJ398" s="103"/>
      <c r="FK398" s="103"/>
      <c r="FL398" s="103"/>
      <c r="FM398" s="103"/>
      <c r="FN398" s="103"/>
      <c r="FO398" s="103"/>
      <c r="FP398" s="103"/>
      <c r="FQ398" s="103"/>
      <c r="FR398" s="103"/>
      <c r="FS398" s="103"/>
      <c r="FT398" s="103"/>
      <c r="FU398" s="103"/>
      <c r="FV398" s="103"/>
      <c r="FW398" s="103"/>
      <c r="FX398" s="103"/>
      <c r="FY398" s="103"/>
      <c r="FZ398" s="103"/>
      <c r="GA398" s="103"/>
      <c r="GB398" s="103"/>
      <c r="GC398" s="103"/>
      <c r="GD398" s="103"/>
      <c r="GE398" s="103"/>
      <c r="GF398" s="103"/>
      <c r="GG398" s="103"/>
      <c r="GH398" s="103"/>
      <c r="GI398" s="103"/>
      <c r="GJ398" s="103"/>
      <c r="GK398" s="103"/>
      <c r="GL398" s="103"/>
      <c r="GM398" s="103"/>
      <c r="GN398" s="103"/>
      <c r="GO398" s="103"/>
      <c r="GP398" s="103"/>
      <c r="GQ398" s="103"/>
      <c r="GR398" s="103"/>
      <c r="GS398" s="103"/>
      <c r="GT398" s="103"/>
      <c r="GU398" s="103"/>
      <c r="GV398" s="103"/>
      <c r="GW398" s="103"/>
      <c r="GX398" s="103"/>
      <c r="GY398" s="103"/>
      <c r="GZ398" s="103"/>
      <c r="HA398" s="103"/>
      <c r="HB398" s="103"/>
      <c r="HC398" s="103"/>
      <c r="HD398" s="103"/>
      <c r="HE398" s="103"/>
      <c r="HF398" s="103"/>
      <c r="HG398" s="103"/>
      <c r="HH398" s="103"/>
      <c r="HI398" s="103"/>
      <c r="HJ398" s="103"/>
      <c r="HK398" s="103"/>
      <c r="HL398" s="103"/>
      <c r="HM398" s="103"/>
      <c r="HN398" s="103"/>
      <c r="HO398" s="103"/>
      <c r="HP398" s="103"/>
      <c r="HQ398" s="103"/>
      <c r="HR398" s="103"/>
      <c r="HS398" s="103"/>
      <c r="HT398" s="103"/>
      <c r="HU398" s="103"/>
      <c r="HV398" s="103"/>
      <c r="HW398" s="103"/>
      <c r="HX398" s="103"/>
      <c r="HY398" s="103"/>
      <c r="HZ398" s="103"/>
      <c r="IA398" s="103"/>
      <c r="IB398" s="103"/>
      <c r="IC398" s="103"/>
      <c r="ID398" s="103"/>
      <c r="IE398" s="103"/>
      <c r="IF398" s="103"/>
      <c r="IG398" s="103"/>
      <c r="IH398" s="103"/>
      <c r="II398" s="103"/>
      <c r="IJ398" s="103"/>
      <c r="IK398" s="103"/>
      <c r="IL398" s="103"/>
      <c r="IM398" s="103"/>
      <c r="IN398" s="103"/>
      <c r="IO398" s="103"/>
      <c r="IP398" s="103"/>
      <c r="IQ398" s="103"/>
      <c r="IR398" s="103"/>
      <c r="IS398" s="103"/>
      <c r="IT398" s="103"/>
      <c r="IU398" s="103"/>
      <c r="IV398" s="103"/>
      <c r="IW398" s="103"/>
      <c r="IX398" s="103"/>
      <c r="IY398" s="103"/>
      <c r="IZ398" s="103"/>
    </row>
    <row r="399" spans="1:260" s="108" customFormat="1" ht="15" hidden="1" x14ac:dyDescent="0.25">
      <c r="A399" s="8"/>
      <c r="B399" s="8"/>
      <c r="C399" s="4"/>
      <c r="D399" s="9"/>
      <c r="E399" s="9"/>
      <c r="F399" s="9"/>
      <c r="G399" s="9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103"/>
      <c r="U399" s="4"/>
      <c r="V399" s="4"/>
      <c r="W399" s="4"/>
      <c r="X399" s="4"/>
      <c r="Y399" s="4"/>
      <c r="Z399" s="4"/>
      <c r="AA399" s="4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3"/>
      <c r="BQ399" s="103"/>
      <c r="BR399" s="103"/>
      <c r="BS399" s="103"/>
      <c r="BT399" s="103"/>
      <c r="BU399" s="103"/>
      <c r="BV399" s="103"/>
      <c r="BW399" s="103"/>
      <c r="BX399" s="103"/>
      <c r="BY399" s="103"/>
      <c r="BZ399" s="103"/>
      <c r="CA399" s="103"/>
      <c r="CB399" s="103"/>
      <c r="CC399" s="103"/>
      <c r="CD399" s="103"/>
      <c r="CE399" s="103"/>
      <c r="CF399" s="103"/>
      <c r="CG399" s="103"/>
      <c r="CH399" s="103"/>
      <c r="CI399" s="103"/>
      <c r="CJ399" s="103"/>
      <c r="CK399" s="103"/>
      <c r="CL399" s="103"/>
      <c r="CM399" s="103"/>
      <c r="CN399" s="103"/>
      <c r="CO399" s="103"/>
      <c r="CP399" s="103"/>
      <c r="CQ399" s="103"/>
      <c r="CR399" s="103"/>
      <c r="CS399" s="103"/>
      <c r="CT399" s="103"/>
      <c r="CU399" s="103"/>
      <c r="CV399" s="103"/>
      <c r="CW399" s="103"/>
      <c r="CX399" s="103"/>
      <c r="CY399" s="103"/>
      <c r="CZ399" s="103"/>
      <c r="DA399" s="103"/>
      <c r="DB399" s="103"/>
      <c r="DC399" s="103"/>
      <c r="DD399" s="103"/>
      <c r="DE399" s="103"/>
      <c r="DF399" s="103"/>
      <c r="DG399" s="103"/>
      <c r="DH399" s="103"/>
      <c r="DI399" s="103"/>
      <c r="DJ399" s="103"/>
      <c r="DK399" s="103"/>
      <c r="DL399" s="103"/>
      <c r="DM399" s="103"/>
      <c r="DN399" s="103"/>
      <c r="DO399" s="103"/>
      <c r="DP399" s="103"/>
      <c r="DQ399" s="103"/>
      <c r="DR399" s="103"/>
      <c r="DS399" s="103"/>
      <c r="DT399" s="103"/>
      <c r="DU399" s="103"/>
      <c r="DV399" s="103"/>
      <c r="DW399" s="103"/>
      <c r="DX399" s="103"/>
      <c r="DY399" s="103"/>
      <c r="DZ399" s="103"/>
      <c r="EA399" s="103"/>
      <c r="EB399" s="103"/>
      <c r="EC399" s="103"/>
      <c r="ED399" s="103"/>
      <c r="EE399" s="103"/>
      <c r="EF399" s="103"/>
      <c r="EG399" s="103"/>
      <c r="EH399" s="103"/>
      <c r="EI399" s="103"/>
      <c r="EJ399" s="103"/>
      <c r="EK399" s="103"/>
      <c r="EL399" s="103"/>
      <c r="EM399" s="103"/>
      <c r="EN399" s="103"/>
      <c r="EO399" s="103"/>
      <c r="EP399" s="103"/>
      <c r="EQ399" s="103"/>
      <c r="ER399" s="103"/>
      <c r="ES399" s="103"/>
      <c r="ET399" s="103"/>
      <c r="EU399" s="103"/>
      <c r="EV399" s="103"/>
      <c r="EW399" s="103"/>
      <c r="EX399" s="103"/>
      <c r="EY399" s="103"/>
      <c r="EZ399" s="103"/>
      <c r="FA399" s="103"/>
      <c r="FB399" s="103"/>
      <c r="FC399" s="103"/>
      <c r="FD399" s="103"/>
      <c r="FE399" s="103"/>
      <c r="FF399" s="103"/>
      <c r="FG399" s="103"/>
      <c r="FH399" s="103"/>
      <c r="FI399" s="103"/>
      <c r="FJ399" s="103"/>
      <c r="FK399" s="103"/>
      <c r="FL399" s="103"/>
      <c r="FM399" s="103"/>
      <c r="FN399" s="103"/>
      <c r="FO399" s="103"/>
      <c r="FP399" s="103"/>
      <c r="FQ399" s="103"/>
      <c r="FR399" s="103"/>
      <c r="FS399" s="103"/>
      <c r="FT399" s="103"/>
      <c r="FU399" s="103"/>
      <c r="FV399" s="103"/>
      <c r="FW399" s="103"/>
      <c r="FX399" s="103"/>
      <c r="FY399" s="103"/>
      <c r="FZ399" s="103"/>
      <c r="GA399" s="103"/>
      <c r="GB399" s="103"/>
      <c r="GC399" s="103"/>
      <c r="GD399" s="103"/>
      <c r="GE399" s="103"/>
      <c r="GF399" s="103"/>
      <c r="GG399" s="103"/>
      <c r="GH399" s="103"/>
      <c r="GI399" s="103"/>
      <c r="GJ399" s="103"/>
      <c r="GK399" s="103"/>
      <c r="GL399" s="103"/>
      <c r="GM399" s="103"/>
      <c r="GN399" s="103"/>
      <c r="GO399" s="103"/>
      <c r="GP399" s="103"/>
      <c r="GQ399" s="103"/>
      <c r="GR399" s="103"/>
      <c r="GS399" s="103"/>
      <c r="GT399" s="103"/>
      <c r="GU399" s="103"/>
      <c r="GV399" s="103"/>
      <c r="GW399" s="103"/>
      <c r="GX399" s="103"/>
      <c r="GY399" s="103"/>
      <c r="GZ399" s="103"/>
      <c r="HA399" s="103"/>
      <c r="HB399" s="103"/>
      <c r="HC399" s="103"/>
      <c r="HD399" s="103"/>
      <c r="HE399" s="103"/>
      <c r="HF399" s="103"/>
      <c r="HG399" s="103"/>
      <c r="HH399" s="103"/>
      <c r="HI399" s="103"/>
      <c r="HJ399" s="103"/>
      <c r="HK399" s="103"/>
      <c r="HL399" s="103"/>
      <c r="HM399" s="103"/>
      <c r="HN399" s="103"/>
      <c r="HO399" s="103"/>
      <c r="HP399" s="103"/>
      <c r="HQ399" s="103"/>
      <c r="HR399" s="103"/>
      <c r="HS399" s="103"/>
      <c r="HT399" s="103"/>
      <c r="HU399" s="103"/>
      <c r="HV399" s="103"/>
      <c r="HW399" s="103"/>
      <c r="HX399" s="103"/>
      <c r="HY399" s="103"/>
      <c r="HZ399" s="103"/>
      <c r="IA399" s="103"/>
      <c r="IB399" s="103"/>
      <c r="IC399" s="103"/>
      <c r="ID399" s="103"/>
      <c r="IE399" s="103"/>
      <c r="IF399" s="103"/>
      <c r="IG399" s="103"/>
      <c r="IH399" s="103"/>
      <c r="II399" s="103"/>
      <c r="IJ399" s="103"/>
      <c r="IK399" s="103"/>
      <c r="IL399" s="103"/>
      <c r="IM399" s="103"/>
      <c r="IN399" s="103"/>
      <c r="IO399" s="103"/>
      <c r="IP399" s="103"/>
      <c r="IQ399" s="103"/>
      <c r="IR399" s="103"/>
      <c r="IS399" s="103"/>
      <c r="IT399" s="103"/>
      <c r="IU399" s="103"/>
      <c r="IV399" s="103"/>
      <c r="IW399" s="103"/>
      <c r="IX399" s="103"/>
      <c r="IY399" s="103"/>
      <c r="IZ399" s="103"/>
    </row>
    <row r="400" spans="1:260" s="108" customFormat="1" ht="15" hidden="1" x14ac:dyDescent="0.25">
      <c r="A400" s="8"/>
      <c r="B400" s="8"/>
      <c r="C400" s="4"/>
      <c r="D400" s="9"/>
      <c r="E400" s="9"/>
      <c r="F400" s="9"/>
      <c r="G400" s="9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103"/>
      <c r="U400" s="4"/>
      <c r="V400" s="4"/>
      <c r="W400" s="4"/>
      <c r="X400" s="4"/>
      <c r="Y400" s="4"/>
      <c r="Z400" s="4"/>
      <c r="AA400" s="4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103"/>
      <c r="BX400" s="103"/>
      <c r="BY400" s="103"/>
      <c r="BZ400" s="103"/>
      <c r="CA400" s="103"/>
      <c r="CB400" s="103"/>
      <c r="CC400" s="103"/>
      <c r="CD400" s="103"/>
      <c r="CE400" s="103"/>
      <c r="CF400" s="103"/>
      <c r="CG400" s="103"/>
      <c r="CH400" s="103"/>
      <c r="CI400" s="103"/>
      <c r="CJ400" s="103"/>
      <c r="CK400" s="103"/>
      <c r="CL400" s="103"/>
      <c r="CM400" s="103"/>
      <c r="CN400" s="103"/>
      <c r="CO400" s="103"/>
      <c r="CP400" s="103"/>
      <c r="CQ400" s="103"/>
      <c r="CR400" s="103"/>
      <c r="CS400" s="103"/>
      <c r="CT400" s="103"/>
      <c r="CU400" s="103"/>
      <c r="CV400" s="103"/>
      <c r="CW400" s="103"/>
      <c r="CX400" s="103"/>
      <c r="CY400" s="103"/>
      <c r="CZ400" s="103"/>
      <c r="DA400" s="103"/>
      <c r="DB400" s="103"/>
      <c r="DC400" s="103"/>
      <c r="DD400" s="103"/>
      <c r="DE400" s="103"/>
      <c r="DF400" s="103"/>
      <c r="DG400" s="103"/>
      <c r="DH400" s="103"/>
      <c r="DI400" s="103"/>
      <c r="DJ400" s="103"/>
      <c r="DK400" s="103"/>
      <c r="DL400" s="103"/>
      <c r="DM400" s="103"/>
      <c r="DN400" s="103"/>
      <c r="DO400" s="103"/>
      <c r="DP400" s="103"/>
      <c r="DQ400" s="103"/>
      <c r="DR400" s="103"/>
      <c r="DS400" s="103"/>
      <c r="DT400" s="103"/>
      <c r="DU400" s="103"/>
      <c r="DV400" s="103"/>
      <c r="DW400" s="103"/>
      <c r="DX400" s="103"/>
      <c r="DY400" s="103"/>
      <c r="DZ400" s="103"/>
      <c r="EA400" s="103"/>
      <c r="EB400" s="103"/>
      <c r="EC400" s="103"/>
      <c r="ED400" s="103"/>
      <c r="EE400" s="103"/>
      <c r="EF400" s="103"/>
      <c r="EG400" s="103"/>
      <c r="EH400" s="103"/>
      <c r="EI400" s="103"/>
      <c r="EJ400" s="103"/>
      <c r="EK400" s="103"/>
      <c r="EL400" s="103"/>
      <c r="EM400" s="103"/>
      <c r="EN400" s="103"/>
      <c r="EO400" s="103"/>
      <c r="EP400" s="103"/>
      <c r="EQ400" s="103"/>
      <c r="ER400" s="103"/>
      <c r="ES400" s="103"/>
      <c r="ET400" s="103"/>
      <c r="EU400" s="103"/>
      <c r="EV400" s="103"/>
      <c r="EW400" s="103"/>
      <c r="EX400" s="103"/>
      <c r="EY400" s="103"/>
      <c r="EZ400" s="103"/>
      <c r="FA400" s="103"/>
      <c r="FB400" s="103"/>
      <c r="FC400" s="103"/>
      <c r="FD400" s="103"/>
      <c r="FE400" s="103"/>
      <c r="FF400" s="103"/>
      <c r="FG400" s="103"/>
      <c r="FH400" s="103"/>
      <c r="FI400" s="103"/>
      <c r="FJ400" s="103"/>
      <c r="FK400" s="103"/>
      <c r="FL400" s="103"/>
      <c r="FM400" s="103"/>
      <c r="FN400" s="103"/>
      <c r="FO400" s="103"/>
      <c r="FP400" s="103"/>
      <c r="FQ400" s="103"/>
      <c r="FR400" s="103"/>
      <c r="FS400" s="103"/>
      <c r="FT400" s="103"/>
      <c r="FU400" s="103"/>
      <c r="FV400" s="103"/>
      <c r="FW400" s="103"/>
      <c r="FX400" s="103"/>
      <c r="FY400" s="103"/>
      <c r="FZ400" s="103"/>
      <c r="GA400" s="103"/>
      <c r="GB400" s="103"/>
      <c r="GC400" s="103"/>
      <c r="GD400" s="103"/>
      <c r="GE400" s="103"/>
      <c r="GF400" s="103"/>
      <c r="GG400" s="103"/>
      <c r="GH400" s="103"/>
      <c r="GI400" s="103"/>
      <c r="GJ400" s="103"/>
      <c r="GK400" s="103"/>
      <c r="GL400" s="103"/>
      <c r="GM400" s="103"/>
      <c r="GN400" s="103"/>
      <c r="GO400" s="103"/>
      <c r="GP400" s="103"/>
      <c r="GQ400" s="103"/>
      <c r="GR400" s="103"/>
      <c r="GS400" s="103"/>
      <c r="GT400" s="103"/>
      <c r="GU400" s="103"/>
      <c r="GV400" s="103"/>
      <c r="GW400" s="103"/>
      <c r="GX400" s="103"/>
      <c r="GY400" s="103"/>
      <c r="GZ400" s="103"/>
      <c r="HA400" s="103"/>
      <c r="HB400" s="103"/>
      <c r="HC400" s="103"/>
      <c r="HD400" s="103"/>
      <c r="HE400" s="103"/>
      <c r="HF400" s="103"/>
      <c r="HG400" s="103"/>
      <c r="HH400" s="103"/>
      <c r="HI400" s="103"/>
      <c r="HJ400" s="103"/>
      <c r="HK400" s="103"/>
      <c r="HL400" s="103"/>
      <c r="HM400" s="103"/>
      <c r="HN400" s="103"/>
      <c r="HO400" s="103"/>
      <c r="HP400" s="103"/>
      <c r="HQ400" s="103"/>
      <c r="HR400" s="103"/>
      <c r="HS400" s="103"/>
      <c r="HT400" s="103"/>
      <c r="HU400" s="103"/>
      <c r="HV400" s="103"/>
      <c r="HW400" s="103"/>
      <c r="HX400" s="103"/>
      <c r="HY400" s="103"/>
      <c r="HZ400" s="103"/>
      <c r="IA400" s="103"/>
      <c r="IB400" s="103"/>
      <c r="IC400" s="103"/>
      <c r="ID400" s="103"/>
      <c r="IE400" s="103"/>
      <c r="IF400" s="103"/>
      <c r="IG400" s="103"/>
      <c r="IH400" s="103"/>
      <c r="II400" s="103"/>
      <c r="IJ400" s="103"/>
      <c r="IK400" s="103"/>
      <c r="IL400" s="103"/>
      <c r="IM400" s="103"/>
      <c r="IN400" s="103"/>
      <c r="IO400" s="103"/>
      <c r="IP400" s="103"/>
      <c r="IQ400" s="103"/>
      <c r="IR400" s="103"/>
      <c r="IS400" s="103"/>
      <c r="IT400" s="103"/>
      <c r="IU400" s="103"/>
      <c r="IV400" s="103"/>
      <c r="IW400" s="103"/>
      <c r="IX400" s="103"/>
      <c r="IY400" s="103"/>
      <c r="IZ400" s="103"/>
    </row>
    <row r="401" spans="1:260" s="108" customFormat="1" ht="15" hidden="1" x14ac:dyDescent="0.25">
      <c r="A401" s="8"/>
      <c r="B401" s="8"/>
      <c r="C401" s="4"/>
      <c r="D401" s="9"/>
      <c r="E401" s="9"/>
      <c r="F401" s="9"/>
      <c r="G401" s="9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103"/>
      <c r="U401" s="4"/>
      <c r="V401" s="4"/>
      <c r="W401" s="4"/>
      <c r="X401" s="4"/>
      <c r="Y401" s="4"/>
      <c r="Z401" s="4"/>
      <c r="AA401" s="4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103"/>
      <c r="BX401" s="103"/>
      <c r="BY401" s="103"/>
      <c r="BZ401" s="103"/>
      <c r="CA401" s="103"/>
      <c r="CB401" s="103"/>
      <c r="CC401" s="103"/>
      <c r="CD401" s="103"/>
      <c r="CE401" s="103"/>
      <c r="CF401" s="103"/>
      <c r="CG401" s="103"/>
      <c r="CH401" s="103"/>
      <c r="CI401" s="103"/>
      <c r="CJ401" s="103"/>
      <c r="CK401" s="103"/>
      <c r="CL401" s="103"/>
      <c r="CM401" s="103"/>
      <c r="CN401" s="103"/>
      <c r="CO401" s="103"/>
      <c r="CP401" s="103"/>
      <c r="CQ401" s="103"/>
      <c r="CR401" s="103"/>
      <c r="CS401" s="103"/>
      <c r="CT401" s="103"/>
      <c r="CU401" s="103"/>
      <c r="CV401" s="103"/>
      <c r="CW401" s="103"/>
      <c r="CX401" s="103"/>
      <c r="CY401" s="103"/>
      <c r="CZ401" s="103"/>
      <c r="DA401" s="103"/>
      <c r="DB401" s="103"/>
      <c r="DC401" s="103"/>
      <c r="DD401" s="103"/>
      <c r="DE401" s="103"/>
      <c r="DF401" s="103"/>
      <c r="DG401" s="103"/>
      <c r="DH401" s="103"/>
      <c r="DI401" s="103"/>
      <c r="DJ401" s="103"/>
      <c r="DK401" s="103"/>
      <c r="DL401" s="103"/>
      <c r="DM401" s="103"/>
      <c r="DN401" s="103"/>
      <c r="DO401" s="103"/>
      <c r="DP401" s="103"/>
      <c r="DQ401" s="103"/>
      <c r="DR401" s="103"/>
      <c r="DS401" s="103"/>
      <c r="DT401" s="103"/>
      <c r="DU401" s="103"/>
      <c r="DV401" s="103"/>
      <c r="DW401" s="103"/>
      <c r="DX401" s="103"/>
      <c r="DY401" s="103"/>
      <c r="DZ401" s="103"/>
      <c r="EA401" s="103"/>
      <c r="EB401" s="103"/>
      <c r="EC401" s="103"/>
      <c r="ED401" s="103"/>
      <c r="EE401" s="103"/>
      <c r="EF401" s="103"/>
      <c r="EG401" s="103"/>
      <c r="EH401" s="103"/>
      <c r="EI401" s="103"/>
      <c r="EJ401" s="103"/>
      <c r="EK401" s="103"/>
      <c r="EL401" s="103"/>
      <c r="EM401" s="103"/>
      <c r="EN401" s="103"/>
      <c r="EO401" s="103"/>
      <c r="EP401" s="103"/>
      <c r="EQ401" s="103"/>
      <c r="ER401" s="103"/>
      <c r="ES401" s="103"/>
      <c r="ET401" s="103"/>
      <c r="EU401" s="103"/>
      <c r="EV401" s="103"/>
      <c r="EW401" s="103"/>
      <c r="EX401" s="103"/>
      <c r="EY401" s="103"/>
      <c r="EZ401" s="103"/>
      <c r="FA401" s="103"/>
      <c r="FB401" s="103"/>
      <c r="FC401" s="103"/>
      <c r="FD401" s="103"/>
      <c r="FE401" s="103"/>
      <c r="FF401" s="103"/>
      <c r="FG401" s="103"/>
      <c r="FH401" s="103"/>
      <c r="FI401" s="103"/>
      <c r="FJ401" s="103"/>
      <c r="FK401" s="103"/>
      <c r="FL401" s="103"/>
      <c r="FM401" s="103"/>
      <c r="FN401" s="103"/>
      <c r="FO401" s="103"/>
      <c r="FP401" s="103"/>
      <c r="FQ401" s="103"/>
      <c r="FR401" s="103"/>
      <c r="FS401" s="103"/>
      <c r="FT401" s="103"/>
      <c r="FU401" s="103"/>
      <c r="FV401" s="103"/>
      <c r="FW401" s="103"/>
      <c r="FX401" s="103"/>
      <c r="FY401" s="103"/>
      <c r="FZ401" s="103"/>
      <c r="GA401" s="103"/>
      <c r="GB401" s="103"/>
      <c r="GC401" s="103"/>
      <c r="GD401" s="103"/>
      <c r="GE401" s="103"/>
      <c r="GF401" s="103"/>
      <c r="GG401" s="103"/>
      <c r="GH401" s="103"/>
      <c r="GI401" s="103"/>
      <c r="GJ401" s="103"/>
      <c r="GK401" s="103"/>
      <c r="GL401" s="103"/>
      <c r="GM401" s="103"/>
      <c r="GN401" s="103"/>
      <c r="GO401" s="103"/>
      <c r="GP401" s="103"/>
      <c r="GQ401" s="103"/>
      <c r="GR401" s="103"/>
      <c r="GS401" s="103"/>
      <c r="GT401" s="103"/>
      <c r="GU401" s="103"/>
      <c r="GV401" s="103"/>
      <c r="GW401" s="103"/>
      <c r="GX401" s="103"/>
      <c r="GY401" s="103"/>
      <c r="GZ401" s="103"/>
      <c r="HA401" s="103"/>
      <c r="HB401" s="103"/>
      <c r="HC401" s="103"/>
      <c r="HD401" s="103"/>
      <c r="HE401" s="103"/>
      <c r="HF401" s="103"/>
      <c r="HG401" s="103"/>
      <c r="HH401" s="103"/>
      <c r="HI401" s="103"/>
      <c r="HJ401" s="103"/>
      <c r="HK401" s="103"/>
      <c r="HL401" s="103"/>
      <c r="HM401" s="103"/>
      <c r="HN401" s="103"/>
      <c r="HO401" s="103"/>
      <c r="HP401" s="103"/>
      <c r="HQ401" s="103"/>
      <c r="HR401" s="103"/>
      <c r="HS401" s="103"/>
      <c r="HT401" s="103"/>
      <c r="HU401" s="103"/>
      <c r="HV401" s="103"/>
      <c r="HW401" s="103"/>
      <c r="HX401" s="103"/>
      <c r="HY401" s="103"/>
      <c r="HZ401" s="103"/>
      <c r="IA401" s="103"/>
      <c r="IB401" s="103"/>
      <c r="IC401" s="103"/>
      <c r="ID401" s="103"/>
      <c r="IE401" s="103"/>
      <c r="IF401" s="103"/>
      <c r="IG401" s="103"/>
      <c r="IH401" s="103"/>
      <c r="II401" s="103"/>
      <c r="IJ401" s="103"/>
      <c r="IK401" s="103"/>
      <c r="IL401" s="103"/>
      <c r="IM401" s="103"/>
      <c r="IN401" s="103"/>
      <c r="IO401" s="103"/>
      <c r="IP401" s="103"/>
      <c r="IQ401" s="103"/>
      <c r="IR401" s="103"/>
      <c r="IS401" s="103"/>
      <c r="IT401" s="103"/>
      <c r="IU401" s="103"/>
      <c r="IV401" s="103"/>
      <c r="IW401" s="103"/>
      <c r="IX401" s="103"/>
      <c r="IY401" s="103"/>
      <c r="IZ401" s="103"/>
    </row>
    <row r="402" spans="1:260" s="108" customFormat="1" ht="15" hidden="1" x14ac:dyDescent="0.25">
      <c r="A402" s="8"/>
      <c r="B402" s="8"/>
      <c r="C402" s="4"/>
      <c r="D402" s="9"/>
      <c r="E402" s="9"/>
      <c r="F402" s="9"/>
      <c r="G402" s="9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103"/>
      <c r="U402" s="4"/>
      <c r="V402" s="4"/>
      <c r="W402" s="4"/>
      <c r="X402" s="4"/>
      <c r="Y402" s="4"/>
      <c r="Z402" s="4"/>
      <c r="AA402" s="4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  <c r="CJ402" s="103"/>
      <c r="CK402" s="103"/>
      <c r="CL402" s="103"/>
      <c r="CM402" s="103"/>
      <c r="CN402" s="103"/>
      <c r="CO402" s="103"/>
      <c r="CP402" s="103"/>
      <c r="CQ402" s="103"/>
      <c r="CR402" s="103"/>
      <c r="CS402" s="103"/>
      <c r="CT402" s="103"/>
      <c r="CU402" s="103"/>
      <c r="CV402" s="103"/>
      <c r="CW402" s="103"/>
      <c r="CX402" s="103"/>
      <c r="CY402" s="103"/>
      <c r="CZ402" s="103"/>
      <c r="DA402" s="103"/>
      <c r="DB402" s="103"/>
      <c r="DC402" s="103"/>
      <c r="DD402" s="103"/>
      <c r="DE402" s="103"/>
      <c r="DF402" s="103"/>
      <c r="DG402" s="103"/>
      <c r="DH402" s="103"/>
      <c r="DI402" s="103"/>
      <c r="DJ402" s="103"/>
      <c r="DK402" s="103"/>
      <c r="DL402" s="103"/>
      <c r="DM402" s="103"/>
      <c r="DN402" s="103"/>
      <c r="DO402" s="103"/>
      <c r="DP402" s="103"/>
      <c r="DQ402" s="103"/>
      <c r="DR402" s="103"/>
      <c r="DS402" s="103"/>
      <c r="DT402" s="103"/>
      <c r="DU402" s="103"/>
      <c r="DV402" s="103"/>
      <c r="DW402" s="103"/>
      <c r="DX402" s="103"/>
      <c r="DY402" s="103"/>
      <c r="DZ402" s="103"/>
      <c r="EA402" s="103"/>
      <c r="EB402" s="103"/>
      <c r="EC402" s="103"/>
      <c r="ED402" s="103"/>
      <c r="EE402" s="103"/>
      <c r="EF402" s="103"/>
      <c r="EG402" s="103"/>
      <c r="EH402" s="103"/>
      <c r="EI402" s="103"/>
      <c r="EJ402" s="103"/>
      <c r="EK402" s="103"/>
      <c r="EL402" s="103"/>
      <c r="EM402" s="103"/>
      <c r="EN402" s="103"/>
      <c r="EO402" s="103"/>
      <c r="EP402" s="103"/>
      <c r="EQ402" s="103"/>
      <c r="ER402" s="103"/>
      <c r="ES402" s="103"/>
      <c r="ET402" s="103"/>
      <c r="EU402" s="103"/>
      <c r="EV402" s="103"/>
      <c r="EW402" s="103"/>
      <c r="EX402" s="103"/>
      <c r="EY402" s="103"/>
      <c r="EZ402" s="103"/>
      <c r="FA402" s="103"/>
      <c r="FB402" s="103"/>
      <c r="FC402" s="103"/>
      <c r="FD402" s="103"/>
      <c r="FE402" s="103"/>
      <c r="FF402" s="103"/>
      <c r="FG402" s="103"/>
      <c r="FH402" s="103"/>
      <c r="FI402" s="103"/>
      <c r="FJ402" s="103"/>
      <c r="FK402" s="103"/>
      <c r="FL402" s="103"/>
      <c r="FM402" s="103"/>
      <c r="FN402" s="103"/>
      <c r="FO402" s="103"/>
      <c r="FP402" s="103"/>
      <c r="FQ402" s="103"/>
      <c r="FR402" s="103"/>
      <c r="FS402" s="103"/>
      <c r="FT402" s="103"/>
      <c r="FU402" s="103"/>
      <c r="FV402" s="103"/>
      <c r="FW402" s="103"/>
      <c r="FX402" s="103"/>
      <c r="FY402" s="103"/>
      <c r="FZ402" s="103"/>
      <c r="GA402" s="103"/>
      <c r="GB402" s="103"/>
      <c r="GC402" s="103"/>
      <c r="GD402" s="103"/>
      <c r="GE402" s="103"/>
      <c r="GF402" s="103"/>
      <c r="GG402" s="103"/>
      <c r="GH402" s="103"/>
      <c r="GI402" s="103"/>
      <c r="GJ402" s="103"/>
      <c r="GK402" s="103"/>
      <c r="GL402" s="103"/>
      <c r="GM402" s="103"/>
      <c r="GN402" s="103"/>
      <c r="GO402" s="103"/>
      <c r="GP402" s="103"/>
      <c r="GQ402" s="103"/>
      <c r="GR402" s="103"/>
      <c r="GS402" s="103"/>
      <c r="GT402" s="103"/>
      <c r="GU402" s="103"/>
      <c r="GV402" s="103"/>
      <c r="GW402" s="103"/>
      <c r="GX402" s="103"/>
      <c r="GY402" s="103"/>
      <c r="GZ402" s="103"/>
      <c r="HA402" s="103"/>
      <c r="HB402" s="103"/>
      <c r="HC402" s="103"/>
      <c r="HD402" s="103"/>
      <c r="HE402" s="103"/>
      <c r="HF402" s="103"/>
      <c r="HG402" s="103"/>
      <c r="HH402" s="103"/>
      <c r="HI402" s="103"/>
      <c r="HJ402" s="103"/>
      <c r="HK402" s="103"/>
      <c r="HL402" s="103"/>
      <c r="HM402" s="103"/>
      <c r="HN402" s="103"/>
      <c r="HO402" s="103"/>
      <c r="HP402" s="103"/>
      <c r="HQ402" s="103"/>
      <c r="HR402" s="103"/>
      <c r="HS402" s="103"/>
      <c r="HT402" s="103"/>
      <c r="HU402" s="103"/>
      <c r="HV402" s="103"/>
      <c r="HW402" s="103"/>
      <c r="HX402" s="103"/>
      <c r="HY402" s="103"/>
      <c r="HZ402" s="103"/>
      <c r="IA402" s="103"/>
      <c r="IB402" s="103"/>
      <c r="IC402" s="103"/>
      <c r="ID402" s="103"/>
      <c r="IE402" s="103"/>
      <c r="IF402" s="103"/>
      <c r="IG402" s="103"/>
      <c r="IH402" s="103"/>
      <c r="II402" s="103"/>
      <c r="IJ402" s="103"/>
      <c r="IK402" s="103"/>
      <c r="IL402" s="103"/>
      <c r="IM402" s="103"/>
      <c r="IN402" s="103"/>
      <c r="IO402" s="103"/>
      <c r="IP402" s="103"/>
      <c r="IQ402" s="103"/>
      <c r="IR402" s="103"/>
      <c r="IS402" s="103"/>
      <c r="IT402" s="103"/>
      <c r="IU402" s="103"/>
      <c r="IV402" s="103"/>
      <c r="IW402" s="103"/>
      <c r="IX402" s="103"/>
      <c r="IY402" s="103"/>
      <c r="IZ402" s="103"/>
    </row>
    <row r="403" spans="1:260" s="108" customFormat="1" ht="15" hidden="1" x14ac:dyDescent="0.25">
      <c r="A403" s="8"/>
      <c r="B403" s="8"/>
      <c r="C403" s="4"/>
      <c r="D403" s="9"/>
      <c r="E403" s="9"/>
      <c r="F403" s="9"/>
      <c r="G403" s="9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103"/>
      <c r="U403" s="4"/>
      <c r="V403" s="4"/>
      <c r="W403" s="4"/>
      <c r="X403" s="4"/>
      <c r="Y403" s="4"/>
      <c r="Z403" s="4"/>
      <c r="AA403" s="4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  <c r="BE403" s="103"/>
      <c r="BF403" s="103"/>
      <c r="BG403" s="103"/>
      <c r="BH403" s="103"/>
      <c r="BI403" s="103"/>
      <c r="BJ403" s="103"/>
      <c r="BK403" s="103"/>
      <c r="BL403" s="103"/>
      <c r="BM403" s="103"/>
      <c r="BN403" s="103"/>
      <c r="BO403" s="103"/>
      <c r="BP403" s="103"/>
      <c r="BQ403" s="103"/>
      <c r="BR403" s="103"/>
      <c r="BS403" s="103"/>
      <c r="BT403" s="103"/>
      <c r="BU403" s="103"/>
      <c r="BV403" s="103"/>
      <c r="BW403" s="103"/>
      <c r="BX403" s="103"/>
      <c r="BY403" s="103"/>
      <c r="BZ403" s="103"/>
      <c r="CA403" s="103"/>
      <c r="CB403" s="103"/>
      <c r="CC403" s="103"/>
      <c r="CD403" s="103"/>
      <c r="CE403" s="103"/>
      <c r="CF403" s="103"/>
      <c r="CG403" s="103"/>
      <c r="CH403" s="103"/>
      <c r="CI403" s="103"/>
      <c r="CJ403" s="103"/>
      <c r="CK403" s="103"/>
      <c r="CL403" s="103"/>
      <c r="CM403" s="103"/>
      <c r="CN403" s="103"/>
      <c r="CO403" s="103"/>
      <c r="CP403" s="103"/>
      <c r="CQ403" s="103"/>
      <c r="CR403" s="103"/>
      <c r="CS403" s="103"/>
      <c r="CT403" s="103"/>
      <c r="CU403" s="103"/>
      <c r="CV403" s="103"/>
      <c r="CW403" s="103"/>
      <c r="CX403" s="103"/>
      <c r="CY403" s="103"/>
      <c r="CZ403" s="103"/>
      <c r="DA403" s="103"/>
      <c r="DB403" s="103"/>
      <c r="DC403" s="103"/>
      <c r="DD403" s="103"/>
      <c r="DE403" s="103"/>
      <c r="DF403" s="103"/>
      <c r="DG403" s="103"/>
      <c r="DH403" s="103"/>
      <c r="DI403" s="103"/>
      <c r="DJ403" s="103"/>
      <c r="DK403" s="103"/>
      <c r="DL403" s="103"/>
      <c r="DM403" s="103"/>
      <c r="DN403" s="103"/>
      <c r="DO403" s="103"/>
      <c r="DP403" s="103"/>
      <c r="DQ403" s="103"/>
      <c r="DR403" s="103"/>
      <c r="DS403" s="103"/>
      <c r="DT403" s="103"/>
      <c r="DU403" s="103"/>
      <c r="DV403" s="103"/>
      <c r="DW403" s="103"/>
      <c r="DX403" s="103"/>
      <c r="DY403" s="103"/>
      <c r="DZ403" s="103"/>
      <c r="EA403" s="103"/>
      <c r="EB403" s="103"/>
      <c r="EC403" s="103"/>
      <c r="ED403" s="103"/>
      <c r="EE403" s="103"/>
      <c r="EF403" s="103"/>
      <c r="EG403" s="103"/>
      <c r="EH403" s="103"/>
      <c r="EI403" s="103"/>
      <c r="EJ403" s="103"/>
      <c r="EK403" s="103"/>
      <c r="EL403" s="103"/>
      <c r="EM403" s="103"/>
      <c r="EN403" s="103"/>
      <c r="EO403" s="103"/>
      <c r="EP403" s="103"/>
      <c r="EQ403" s="103"/>
      <c r="ER403" s="103"/>
      <c r="ES403" s="103"/>
      <c r="ET403" s="103"/>
      <c r="EU403" s="103"/>
      <c r="EV403" s="103"/>
      <c r="EW403" s="103"/>
      <c r="EX403" s="103"/>
      <c r="EY403" s="103"/>
      <c r="EZ403" s="103"/>
      <c r="FA403" s="103"/>
      <c r="FB403" s="103"/>
      <c r="FC403" s="103"/>
      <c r="FD403" s="103"/>
      <c r="FE403" s="103"/>
      <c r="FF403" s="103"/>
      <c r="FG403" s="103"/>
      <c r="FH403" s="103"/>
      <c r="FI403" s="103"/>
      <c r="FJ403" s="103"/>
      <c r="FK403" s="103"/>
      <c r="FL403" s="103"/>
      <c r="FM403" s="103"/>
      <c r="FN403" s="103"/>
      <c r="FO403" s="103"/>
      <c r="FP403" s="103"/>
      <c r="FQ403" s="103"/>
      <c r="FR403" s="103"/>
      <c r="FS403" s="103"/>
      <c r="FT403" s="103"/>
      <c r="FU403" s="103"/>
      <c r="FV403" s="103"/>
      <c r="FW403" s="103"/>
      <c r="FX403" s="103"/>
      <c r="FY403" s="103"/>
      <c r="FZ403" s="103"/>
      <c r="GA403" s="103"/>
      <c r="GB403" s="103"/>
      <c r="GC403" s="103"/>
      <c r="GD403" s="103"/>
      <c r="GE403" s="103"/>
      <c r="GF403" s="103"/>
      <c r="GG403" s="103"/>
      <c r="GH403" s="103"/>
      <c r="GI403" s="103"/>
      <c r="GJ403" s="103"/>
      <c r="GK403" s="103"/>
      <c r="GL403" s="103"/>
      <c r="GM403" s="103"/>
      <c r="GN403" s="103"/>
      <c r="GO403" s="103"/>
      <c r="GP403" s="103"/>
      <c r="GQ403" s="103"/>
      <c r="GR403" s="103"/>
      <c r="GS403" s="103"/>
      <c r="GT403" s="103"/>
      <c r="GU403" s="103"/>
      <c r="GV403" s="103"/>
      <c r="GW403" s="103"/>
      <c r="GX403" s="103"/>
      <c r="GY403" s="103"/>
      <c r="GZ403" s="103"/>
      <c r="HA403" s="103"/>
      <c r="HB403" s="103"/>
      <c r="HC403" s="103"/>
      <c r="HD403" s="103"/>
      <c r="HE403" s="103"/>
      <c r="HF403" s="103"/>
      <c r="HG403" s="103"/>
      <c r="HH403" s="103"/>
      <c r="HI403" s="103"/>
      <c r="HJ403" s="103"/>
      <c r="HK403" s="103"/>
      <c r="HL403" s="103"/>
      <c r="HM403" s="103"/>
      <c r="HN403" s="103"/>
      <c r="HO403" s="103"/>
      <c r="HP403" s="103"/>
      <c r="HQ403" s="103"/>
      <c r="HR403" s="103"/>
      <c r="HS403" s="103"/>
      <c r="HT403" s="103"/>
      <c r="HU403" s="103"/>
      <c r="HV403" s="103"/>
      <c r="HW403" s="103"/>
      <c r="HX403" s="103"/>
      <c r="HY403" s="103"/>
      <c r="HZ403" s="103"/>
      <c r="IA403" s="103"/>
      <c r="IB403" s="103"/>
      <c r="IC403" s="103"/>
      <c r="ID403" s="103"/>
      <c r="IE403" s="103"/>
      <c r="IF403" s="103"/>
      <c r="IG403" s="103"/>
      <c r="IH403" s="103"/>
      <c r="II403" s="103"/>
      <c r="IJ403" s="103"/>
      <c r="IK403" s="103"/>
      <c r="IL403" s="103"/>
      <c r="IM403" s="103"/>
      <c r="IN403" s="103"/>
      <c r="IO403" s="103"/>
      <c r="IP403" s="103"/>
      <c r="IQ403" s="103"/>
      <c r="IR403" s="103"/>
      <c r="IS403" s="103"/>
      <c r="IT403" s="103"/>
      <c r="IU403" s="103"/>
      <c r="IV403" s="103"/>
      <c r="IW403" s="103"/>
      <c r="IX403" s="103"/>
      <c r="IY403" s="103"/>
      <c r="IZ403" s="103"/>
    </row>
    <row r="404" spans="1:260" s="108" customFormat="1" ht="15" hidden="1" x14ac:dyDescent="0.25">
      <c r="A404" s="8"/>
      <c r="B404" s="8"/>
      <c r="C404" s="4"/>
      <c r="D404" s="9"/>
      <c r="E404" s="9"/>
      <c r="F404" s="9"/>
      <c r="G404" s="9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103"/>
      <c r="U404" s="4"/>
      <c r="V404" s="4"/>
      <c r="W404" s="4"/>
      <c r="X404" s="4"/>
      <c r="Y404" s="4"/>
      <c r="Z404" s="4"/>
      <c r="AA404" s="4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3"/>
      <c r="BQ404" s="103"/>
      <c r="BR404" s="103"/>
      <c r="BS404" s="103"/>
      <c r="BT404" s="103"/>
      <c r="BU404" s="103"/>
      <c r="BV404" s="103"/>
      <c r="BW404" s="103"/>
      <c r="BX404" s="103"/>
      <c r="BY404" s="103"/>
      <c r="BZ404" s="103"/>
      <c r="CA404" s="103"/>
      <c r="CB404" s="103"/>
      <c r="CC404" s="103"/>
      <c r="CD404" s="103"/>
      <c r="CE404" s="103"/>
      <c r="CF404" s="103"/>
      <c r="CG404" s="103"/>
      <c r="CH404" s="103"/>
      <c r="CI404" s="103"/>
      <c r="CJ404" s="103"/>
      <c r="CK404" s="103"/>
      <c r="CL404" s="103"/>
      <c r="CM404" s="103"/>
      <c r="CN404" s="103"/>
      <c r="CO404" s="103"/>
      <c r="CP404" s="103"/>
      <c r="CQ404" s="103"/>
      <c r="CR404" s="103"/>
      <c r="CS404" s="103"/>
      <c r="CT404" s="103"/>
      <c r="CU404" s="103"/>
      <c r="CV404" s="103"/>
      <c r="CW404" s="103"/>
      <c r="CX404" s="103"/>
      <c r="CY404" s="103"/>
      <c r="CZ404" s="103"/>
      <c r="DA404" s="103"/>
      <c r="DB404" s="103"/>
      <c r="DC404" s="103"/>
      <c r="DD404" s="103"/>
      <c r="DE404" s="103"/>
      <c r="DF404" s="103"/>
      <c r="DG404" s="103"/>
      <c r="DH404" s="103"/>
      <c r="DI404" s="103"/>
      <c r="DJ404" s="103"/>
      <c r="DK404" s="103"/>
      <c r="DL404" s="103"/>
      <c r="DM404" s="103"/>
      <c r="DN404" s="103"/>
      <c r="DO404" s="103"/>
      <c r="DP404" s="103"/>
      <c r="DQ404" s="103"/>
      <c r="DR404" s="103"/>
      <c r="DS404" s="103"/>
      <c r="DT404" s="103"/>
      <c r="DU404" s="103"/>
      <c r="DV404" s="103"/>
      <c r="DW404" s="103"/>
      <c r="DX404" s="103"/>
      <c r="DY404" s="103"/>
      <c r="DZ404" s="103"/>
      <c r="EA404" s="103"/>
      <c r="EB404" s="103"/>
      <c r="EC404" s="103"/>
      <c r="ED404" s="103"/>
      <c r="EE404" s="103"/>
      <c r="EF404" s="103"/>
      <c r="EG404" s="103"/>
      <c r="EH404" s="103"/>
      <c r="EI404" s="103"/>
      <c r="EJ404" s="103"/>
      <c r="EK404" s="103"/>
      <c r="EL404" s="103"/>
      <c r="EM404" s="103"/>
      <c r="EN404" s="103"/>
      <c r="EO404" s="103"/>
      <c r="EP404" s="103"/>
      <c r="EQ404" s="103"/>
      <c r="ER404" s="103"/>
      <c r="ES404" s="103"/>
      <c r="ET404" s="103"/>
      <c r="EU404" s="103"/>
      <c r="EV404" s="103"/>
      <c r="EW404" s="103"/>
      <c r="EX404" s="103"/>
      <c r="EY404" s="103"/>
      <c r="EZ404" s="103"/>
      <c r="FA404" s="103"/>
      <c r="FB404" s="103"/>
      <c r="FC404" s="103"/>
      <c r="FD404" s="103"/>
      <c r="FE404" s="103"/>
      <c r="FF404" s="103"/>
      <c r="FG404" s="103"/>
      <c r="FH404" s="103"/>
      <c r="FI404" s="103"/>
      <c r="FJ404" s="103"/>
      <c r="FK404" s="103"/>
      <c r="FL404" s="103"/>
      <c r="FM404" s="103"/>
      <c r="FN404" s="103"/>
      <c r="FO404" s="103"/>
      <c r="FP404" s="103"/>
      <c r="FQ404" s="103"/>
      <c r="FR404" s="103"/>
      <c r="FS404" s="103"/>
      <c r="FT404" s="103"/>
      <c r="FU404" s="103"/>
      <c r="FV404" s="103"/>
      <c r="FW404" s="103"/>
      <c r="FX404" s="103"/>
      <c r="FY404" s="103"/>
      <c r="FZ404" s="103"/>
      <c r="GA404" s="103"/>
      <c r="GB404" s="103"/>
      <c r="GC404" s="103"/>
      <c r="GD404" s="103"/>
      <c r="GE404" s="103"/>
      <c r="GF404" s="103"/>
      <c r="GG404" s="103"/>
      <c r="GH404" s="103"/>
      <c r="GI404" s="103"/>
      <c r="GJ404" s="103"/>
      <c r="GK404" s="103"/>
      <c r="GL404" s="103"/>
      <c r="GM404" s="103"/>
      <c r="GN404" s="103"/>
      <c r="GO404" s="103"/>
      <c r="GP404" s="103"/>
      <c r="GQ404" s="103"/>
      <c r="GR404" s="103"/>
      <c r="GS404" s="103"/>
      <c r="GT404" s="103"/>
      <c r="GU404" s="103"/>
      <c r="GV404" s="103"/>
      <c r="GW404" s="103"/>
      <c r="GX404" s="103"/>
      <c r="GY404" s="103"/>
      <c r="GZ404" s="103"/>
      <c r="HA404" s="103"/>
      <c r="HB404" s="103"/>
      <c r="HC404" s="103"/>
      <c r="HD404" s="103"/>
      <c r="HE404" s="103"/>
      <c r="HF404" s="103"/>
      <c r="HG404" s="103"/>
      <c r="HH404" s="103"/>
      <c r="HI404" s="103"/>
      <c r="HJ404" s="103"/>
      <c r="HK404" s="103"/>
      <c r="HL404" s="103"/>
      <c r="HM404" s="103"/>
      <c r="HN404" s="103"/>
      <c r="HO404" s="103"/>
      <c r="HP404" s="103"/>
      <c r="HQ404" s="103"/>
      <c r="HR404" s="103"/>
      <c r="HS404" s="103"/>
      <c r="HT404" s="103"/>
      <c r="HU404" s="103"/>
      <c r="HV404" s="103"/>
      <c r="HW404" s="103"/>
      <c r="HX404" s="103"/>
      <c r="HY404" s="103"/>
      <c r="HZ404" s="103"/>
      <c r="IA404" s="103"/>
      <c r="IB404" s="103"/>
      <c r="IC404" s="103"/>
      <c r="ID404" s="103"/>
      <c r="IE404" s="103"/>
      <c r="IF404" s="103"/>
      <c r="IG404" s="103"/>
      <c r="IH404" s="103"/>
      <c r="II404" s="103"/>
      <c r="IJ404" s="103"/>
      <c r="IK404" s="103"/>
      <c r="IL404" s="103"/>
      <c r="IM404" s="103"/>
      <c r="IN404" s="103"/>
      <c r="IO404" s="103"/>
      <c r="IP404" s="103"/>
      <c r="IQ404" s="103"/>
      <c r="IR404" s="103"/>
      <c r="IS404" s="103"/>
      <c r="IT404" s="103"/>
      <c r="IU404" s="103"/>
      <c r="IV404" s="103"/>
      <c r="IW404" s="103"/>
      <c r="IX404" s="103"/>
      <c r="IY404" s="103"/>
      <c r="IZ404" s="103"/>
    </row>
    <row r="405" spans="1:260" s="108" customFormat="1" ht="15" hidden="1" x14ac:dyDescent="0.25">
      <c r="A405" s="8"/>
      <c r="B405" s="8"/>
      <c r="C405" s="4"/>
      <c r="D405" s="9"/>
      <c r="E405" s="9"/>
      <c r="F405" s="9"/>
      <c r="G405" s="9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103"/>
      <c r="U405" s="4"/>
      <c r="V405" s="4"/>
      <c r="W405" s="4"/>
      <c r="X405" s="4"/>
      <c r="Y405" s="4"/>
      <c r="Z405" s="4"/>
      <c r="AA405" s="4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3"/>
      <c r="BQ405" s="103"/>
      <c r="BR405" s="103"/>
      <c r="BS405" s="103"/>
      <c r="BT405" s="103"/>
      <c r="BU405" s="103"/>
      <c r="BV405" s="103"/>
      <c r="BW405" s="103"/>
      <c r="BX405" s="103"/>
      <c r="BY405" s="103"/>
      <c r="BZ405" s="103"/>
      <c r="CA405" s="103"/>
      <c r="CB405" s="103"/>
      <c r="CC405" s="103"/>
      <c r="CD405" s="103"/>
      <c r="CE405" s="103"/>
      <c r="CF405" s="103"/>
      <c r="CG405" s="103"/>
      <c r="CH405" s="103"/>
      <c r="CI405" s="103"/>
      <c r="CJ405" s="103"/>
      <c r="CK405" s="103"/>
      <c r="CL405" s="103"/>
      <c r="CM405" s="103"/>
      <c r="CN405" s="103"/>
      <c r="CO405" s="103"/>
      <c r="CP405" s="103"/>
      <c r="CQ405" s="103"/>
      <c r="CR405" s="103"/>
      <c r="CS405" s="103"/>
      <c r="CT405" s="103"/>
      <c r="CU405" s="103"/>
      <c r="CV405" s="103"/>
      <c r="CW405" s="103"/>
      <c r="CX405" s="103"/>
      <c r="CY405" s="103"/>
      <c r="CZ405" s="103"/>
      <c r="DA405" s="103"/>
      <c r="DB405" s="103"/>
      <c r="DC405" s="103"/>
      <c r="DD405" s="103"/>
      <c r="DE405" s="103"/>
      <c r="DF405" s="103"/>
      <c r="DG405" s="103"/>
      <c r="DH405" s="103"/>
      <c r="DI405" s="103"/>
      <c r="DJ405" s="103"/>
      <c r="DK405" s="103"/>
      <c r="DL405" s="103"/>
      <c r="DM405" s="103"/>
      <c r="DN405" s="103"/>
      <c r="DO405" s="103"/>
      <c r="DP405" s="103"/>
      <c r="DQ405" s="103"/>
      <c r="DR405" s="103"/>
      <c r="DS405" s="103"/>
      <c r="DT405" s="103"/>
      <c r="DU405" s="103"/>
      <c r="DV405" s="103"/>
      <c r="DW405" s="103"/>
      <c r="DX405" s="103"/>
      <c r="DY405" s="103"/>
      <c r="DZ405" s="103"/>
      <c r="EA405" s="103"/>
      <c r="EB405" s="103"/>
      <c r="EC405" s="103"/>
      <c r="ED405" s="103"/>
      <c r="EE405" s="103"/>
      <c r="EF405" s="103"/>
      <c r="EG405" s="103"/>
      <c r="EH405" s="103"/>
      <c r="EI405" s="103"/>
      <c r="EJ405" s="103"/>
      <c r="EK405" s="103"/>
      <c r="EL405" s="103"/>
      <c r="EM405" s="103"/>
      <c r="EN405" s="103"/>
      <c r="EO405" s="103"/>
      <c r="EP405" s="103"/>
      <c r="EQ405" s="103"/>
      <c r="ER405" s="103"/>
      <c r="ES405" s="103"/>
      <c r="ET405" s="103"/>
      <c r="EU405" s="103"/>
      <c r="EV405" s="103"/>
      <c r="EW405" s="103"/>
      <c r="EX405" s="103"/>
      <c r="EY405" s="103"/>
      <c r="EZ405" s="103"/>
      <c r="FA405" s="103"/>
      <c r="FB405" s="103"/>
      <c r="FC405" s="103"/>
      <c r="FD405" s="103"/>
      <c r="FE405" s="103"/>
      <c r="FF405" s="103"/>
      <c r="FG405" s="103"/>
      <c r="FH405" s="103"/>
      <c r="FI405" s="103"/>
      <c r="FJ405" s="103"/>
      <c r="FK405" s="103"/>
      <c r="FL405" s="103"/>
      <c r="FM405" s="103"/>
      <c r="FN405" s="103"/>
      <c r="FO405" s="103"/>
      <c r="FP405" s="103"/>
      <c r="FQ405" s="103"/>
      <c r="FR405" s="103"/>
      <c r="FS405" s="103"/>
      <c r="FT405" s="103"/>
      <c r="FU405" s="103"/>
      <c r="FV405" s="103"/>
      <c r="FW405" s="103"/>
      <c r="FX405" s="103"/>
      <c r="FY405" s="103"/>
      <c r="FZ405" s="103"/>
      <c r="GA405" s="103"/>
      <c r="GB405" s="103"/>
      <c r="GC405" s="103"/>
      <c r="GD405" s="103"/>
      <c r="GE405" s="103"/>
      <c r="GF405" s="103"/>
      <c r="GG405" s="103"/>
      <c r="GH405" s="103"/>
      <c r="GI405" s="103"/>
      <c r="GJ405" s="103"/>
      <c r="GK405" s="103"/>
      <c r="GL405" s="103"/>
      <c r="GM405" s="103"/>
      <c r="GN405" s="103"/>
      <c r="GO405" s="103"/>
      <c r="GP405" s="103"/>
      <c r="GQ405" s="103"/>
      <c r="GR405" s="103"/>
      <c r="GS405" s="103"/>
      <c r="GT405" s="103"/>
      <c r="GU405" s="103"/>
      <c r="GV405" s="103"/>
      <c r="GW405" s="103"/>
      <c r="GX405" s="103"/>
      <c r="GY405" s="103"/>
      <c r="GZ405" s="103"/>
      <c r="HA405" s="103"/>
      <c r="HB405" s="103"/>
      <c r="HC405" s="103"/>
      <c r="HD405" s="103"/>
      <c r="HE405" s="103"/>
      <c r="HF405" s="103"/>
      <c r="HG405" s="103"/>
      <c r="HH405" s="103"/>
      <c r="HI405" s="103"/>
      <c r="HJ405" s="103"/>
      <c r="HK405" s="103"/>
      <c r="HL405" s="103"/>
      <c r="HM405" s="103"/>
      <c r="HN405" s="103"/>
      <c r="HO405" s="103"/>
      <c r="HP405" s="103"/>
      <c r="HQ405" s="103"/>
      <c r="HR405" s="103"/>
      <c r="HS405" s="103"/>
      <c r="HT405" s="103"/>
      <c r="HU405" s="103"/>
      <c r="HV405" s="103"/>
      <c r="HW405" s="103"/>
      <c r="HX405" s="103"/>
      <c r="HY405" s="103"/>
      <c r="HZ405" s="103"/>
      <c r="IA405" s="103"/>
      <c r="IB405" s="103"/>
      <c r="IC405" s="103"/>
      <c r="ID405" s="103"/>
      <c r="IE405" s="103"/>
      <c r="IF405" s="103"/>
      <c r="IG405" s="103"/>
      <c r="IH405" s="103"/>
      <c r="II405" s="103"/>
      <c r="IJ405" s="103"/>
      <c r="IK405" s="103"/>
      <c r="IL405" s="103"/>
      <c r="IM405" s="103"/>
      <c r="IN405" s="103"/>
      <c r="IO405" s="103"/>
      <c r="IP405" s="103"/>
      <c r="IQ405" s="103"/>
      <c r="IR405" s="103"/>
      <c r="IS405" s="103"/>
      <c r="IT405" s="103"/>
      <c r="IU405" s="103"/>
      <c r="IV405" s="103"/>
      <c r="IW405" s="103"/>
      <c r="IX405" s="103"/>
      <c r="IY405" s="103"/>
      <c r="IZ405" s="103"/>
    </row>
    <row r="406" spans="1:260" s="108" customFormat="1" ht="15" hidden="1" x14ac:dyDescent="0.25">
      <c r="A406" s="8"/>
      <c r="B406" s="8"/>
      <c r="C406" s="4"/>
      <c r="D406" s="9"/>
      <c r="E406" s="9"/>
      <c r="F406" s="9"/>
      <c r="G406" s="9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103"/>
      <c r="U406" s="4"/>
      <c r="V406" s="4"/>
      <c r="W406" s="4"/>
      <c r="X406" s="4"/>
      <c r="Y406" s="4"/>
      <c r="Z406" s="4"/>
      <c r="AA406" s="4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103"/>
      <c r="BV406" s="103"/>
      <c r="BW406" s="103"/>
      <c r="BX406" s="103"/>
      <c r="BY406" s="103"/>
      <c r="BZ406" s="103"/>
      <c r="CA406" s="103"/>
      <c r="CB406" s="103"/>
      <c r="CC406" s="103"/>
      <c r="CD406" s="103"/>
      <c r="CE406" s="103"/>
      <c r="CF406" s="103"/>
      <c r="CG406" s="103"/>
      <c r="CH406" s="103"/>
      <c r="CI406" s="103"/>
      <c r="CJ406" s="103"/>
      <c r="CK406" s="103"/>
      <c r="CL406" s="103"/>
      <c r="CM406" s="103"/>
      <c r="CN406" s="103"/>
      <c r="CO406" s="103"/>
      <c r="CP406" s="103"/>
      <c r="CQ406" s="103"/>
      <c r="CR406" s="103"/>
      <c r="CS406" s="103"/>
      <c r="CT406" s="103"/>
      <c r="CU406" s="103"/>
      <c r="CV406" s="103"/>
      <c r="CW406" s="103"/>
      <c r="CX406" s="103"/>
      <c r="CY406" s="103"/>
      <c r="CZ406" s="103"/>
      <c r="DA406" s="103"/>
      <c r="DB406" s="103"/>
      <c r="DC406" s="103"/>
      <c r="DD406" s="103"/>
      <c r="DE406" s="103"/>
      <c r="DF406" s="103"/>
      <c r="DG406" s="103"/>
      <c r="DH406" s="103"/>
      <c r="DI406" s="103"/>
      <c r="DJ406" s="103"/>
      <c r="DK406" s="103"/>
      <c r="DL406" s="103"/>
      <c r="DM406" s="103"/>
      <c r="DN406" s="103"/>
      <c r="DO406" s="103"/>
      <c r="DP406" s="103"/>
      <c r="DQ406" s="103"/>
      <c r="DR406" s="103"/>
      <c r="DS406" s="103"/>
      <c r="DT406" s="103"/>
      <c r="DU406" s="103"/>
      <c r="DV406" s="103"/>
      <c r="DW406" s="103"/>
      <c r="DX406" s="103"/>
      <c r="DY406" s="103"/>
      <c r="DZ406" s="103"/>
      <c r="EA406" s="103"/>
      <c r="EB406" s="103"/>
      <c r="EC406" s="103"/>
      <c r="ED406" s="103"/>
      <c r="EE406" s="103"/>
      <c r="EF406" s="103"/>
      <c r="EG406" s="103"/>
      <c r="EH406" s="103"/>
      <c r="EI406" s="103"/>
      <c r="EJ406" s="103"/>
      <c r="EK406" s="103"/>
      <c r="EL406" s="103"/>
      <c r="EM406" s="103"/>
      <c r="EN406" s="103"/>
      <c r="EO406" s="103"/>
      <c r="EP406" s="103"/>
      <c r="EQ406" s="103"/>
      <c r="ER406" s="103"/>
      <c r="ES406" s="103"/>
      <c r="ET406" s="103"/>
      <c r="EU406" s="103"/>
      <c r="EV406" s="103"/>
      <c r="EW406" s="103"/>
      <c r="EX406" s="103"/>
      <c r="EY406" s="103"/>
      <c r="EZ406" s="103"/>
      <c r="FA406" s="103"/>
      <c r="FB406" s="103"/>
      <c r="FC406" s="103"/>
      <c r="FD406" s="103"/>
      <c r="FE406" s="103"/>
      <c r="FF406" s="103"/>
      <c r="FG406" s="103"/>
      <c r="FH406" s="103"/>
      <c r="FI406" s="103"/>
      <c r="FJ406" s="103"/>
      <c r="FK406" s="103"/>
      <c r="FL406" s="103"/>
      <c r="FM406" s="103"/>
      <c r="FN406" s="103"/>
      <c r="FO406" s="103"/>
      <c r="FP406" s="103"/>
      <c r="FQ406" s="103"/>
      <c r="FR406" s="103"/>
      <c r="FS406" s="103"/>
      <c r="FT406" s="103"/>
      <c r="FU406" s="103"/>
      <c r="FV406" s="103"/>
      <c r="FW406" s="103"/>
      <c r="FX406" s="103"/>
      <c r="FY406" s="103"/>
      <c r="FZ406" s="103"/>
      <c r="GA406" s="103"/>
      <c r="GB406" s="103"/>
      <c r="GC406" s="103"/>
      <c r="GD406" s="103"/>
      <c r="GE406" s="103"/>
      <c r="GF406" s="103"/>
      <c r="GG406" s="103"/>
      <c r="GH406" s="103"/>
      <c r="GI406" s="103"/>
      <c r="GJ406" s="103"/>
      <c r="GK406" s="103"/>
      <c r="GL406" s="103"/>
      <c r="GM406" s="103"/>
      <c r="GN406" s="103"/>
      <c r="GO406" s="103"/>
      <c r="GP406" s="103"/>
      <c r="GQ406" s="103"/>
      <c r="GR406" s="103"/>
      <c r="GS406" s="103"/>
      <c r="GT406" s="103"/>
      <c r="GU406" s="103"/>
      <c r="GV406" s="103"/>
      <c r="GW406" s="103"/>
      <c r="GX406" s="103"/>
      <c r="GY406" s="103"/>
      <c r="GZ406" s="103"/>
      <c r="HA406" s="103"/>
      <c r="HB406" s="103"/>
      <c r="HC406" s="103"/>
      <c r="HD406" s="103"/>
      <c r="HE406" s="103"/>
      <c r="HF406" s="103"/>
      <c r="HG406" s="103"/>
      <c r="HH406" s="103"/>
      <c r="HI406" s="103"/>
      <c r="HJ406" s="103"/>
      <c r="HK406" s="103"/>
      <c r="HL406" s="103"/>
      <c r="HM406" s="103"/>
      <c r="HN406" s="103"/>
      <c r="HO406" s="103"/>
      <c r="HP406" s="103"/>
      <c r="HQ406" s="103"/>
      <c r="HR406" s="103"/>
      <c r="HS406" s="103"/>
      <c r="HT406" s="103"/>
      <c r="HU406" s="103"/>
      <c r="HV406" s="103"/>
      <c r="HW406" s="103"/>
      <c r="HX406" s="103"/>
      <c r="HY406" s="103"/>
      <c r="HZ406" s="103"/>
      <c r="IA406" s="103"/>
      <c r="IB406" s="103"/>
      <c r="IC406" s="103"/>
      <c r="ID406" s="103"/>
      <c r="IE406" s="103"/>
      <c r="IF406" s="103"/>
      <c r="IG406" s="103"/>
      <c r="IH406" s="103"/>
      <c r="II406" s="103"/>
      <c r="IJ406" s="103"/>
      <c r="IK406" s="103"/>
      <c r="IL406" s="103"/>
      <c r="IM406" s="103"/>
      <c r="IN406" s="103"/>
      <c r="IO406" s="103"/>
      <c r="IP406" s="103"/>
      <c r="IQ406" s="103"/>
      <c r="IR406" s="103"/>
      <c r="IS406" s="103"/>
      <c r="IT406" s="103"/>
      <c r="IU406" s="103"/>
      <c r="IV406" s="103"/>
      <c r="IW406" s="103"/>
      <c r="IX406" s="103"/>
      <c r="IY406" s="103"/>
      <c r="IZ406" s="103"/>
    </row>
    <row r="407" spans="1:260" s="108" customFormat="1" ht="15" hidden="1" x14ac:dyDescent="0.25">
      <c r="A407" s="8"/>
      <c r="B407" s="8"/>
      <c r="C407" s="4"/>
      <c r="D407" s="9"/>
      <c r="E407" s="9"/>
      <c r="F407" s="9"/>
      <c r="G407" s="9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103"/>
      <c r="U407" s="4"/>
      <c r="V407" s="4"/>
      <c r="W407" s="4"/>
      <c r="X407" s="4"/>
      <c r="Y407" s="4"/>
      <c r="Z407" s="4"/>
      <c r="AA407" s="4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3"/>
      <c r="BQ407" s="103"/>
      <c r="BR407" s="103"/>
      <c r="BS407" s="103"/>
      <c r="BT407" s="103"/>
      <c r="BU407" s="103"/>
      <c r="BV407" s="103"/>
      <c r="BW407" s="103"/>
      <c r="BX407" s="103"/>
      <c r="BY407" s="103"/>
      <c r="BZ407" s="103"/>
      <c r="CA407" s="103"/>
      <c r="CB407" s="103"/>
      <c r="CC407" s="103"/>
      <c r="CD407" s="103"/>
      <c r="CE407" s="103"/>
      <c r="CF407" s="103"/>
      <c r="CG407" s="103"/>
      <c r="CH407" s="103"/>
      <c r="CI407" s="103"/>
      <c r="CJ407" s="103"/>
      <c r="CK407" s="103"/>
      <c r="CL407" s="103"/>
      <c r="CM407" s="103"/>
      <c r="CN407" s="103"/>
      <c r="CO407" s="103"/>
      <c r="CP407" s="103"/>
      <c r="CQ407" s="103"/>
      <c r="CR407" s="103"/>
      <c r="CS407" s="103"/>
      <c r="CT407" s="103"/>
      <c r="CU407" s="103"/>
      <c r="CV407" s="103"/>
      <c r="CW407" s="103"/>
      <c r="CX407" s="103"/>
      <c r="CY407" s="103"/>
      <c r="CZ407" s="103"/>
      <c r="DA407" s="103"/>
      <c r="DB407" s="103"/>
      <c r="DC407" s="103"/>
      <c r="DD407" s="103"/>
      <c r="DE407" s="103"/>
      <c r="DF407" s="103"/>
      <c r="DG407" s="103"/>
      <c r="DH407" s="103"/>
      <c r="DI407" s="103"/>
      <c r="DJ407" s="103"/>
      <c r="DK407" s="103"/>
      <c r="DL407" s="103"/>
      <c r="DM407" s="103"/>
      <c r="DN407" s="103"/>
      <c r="DO407" s="103"/>
      <c r="DP407" s="103"/>
      <c r="DQ407" s="103"/>
      <c r="DR407" s="103"/>
      <c r="DS407" s="103"/>
      <c r="DT407" s="103"/>
      <c r="DU407" s="103"/>
      <c r="DV407" s="103"/>
      <c r="DW407" s="103"/>
      <c r="DX407" s="103"/>
      <c r="DY407" s="103"/>
      <c r="DZ407" s="103"/>
      <c r="EA407" s="103"/>
      <c r="EB407" s="103"/>
      <c r="EC407" s="103"/>
      <c r="ED407" s="103"/>
      <c r="EE407" s="103"/>
      <c r="EF407" s="103"/>
      <c r="EG407" s="103"/>
      <c r="EH407" s="103"/>
      <c r="EI407" s="103"/>
      <c r="EJ407" s="103"/>
      <c r="EK407" s="103"/>
      <c r="EL407" s="103"/>
      <c r="EM407" s="103"/>
      <c r="EN407" s="103"/>
      <c r="EO407" s="103"/>
      <c r="EP407" s="103"/>
      <c r="EQ407" s="103"/>
      <c r="ER407" s="103"/>
      <c r="ES407" s="103"/>
      <c r="ET407" s="103"/>
      <c r="EU407" s="103"/>
      <c r="EV407" s="103"/>
      <c r="EW407" s="103"/>
      <c r="EX407" s="103"/>
      <c r="EY407" s="103"/>
      <c r="EZ407" s="103"/>
      <c r="FA407" s="103"/>
      <c r="FB407" s="103"/>
      <c r="FC407" s="103"/>
      <c r="FD407" s="103"/>
      <c r="FE407" s="103"/>
      <c r="FF407" s="103"/>
      <c r="FG407" s="103"/>
      <c r="FH407" s="103"/>
      <c r="FI407" s="103"/>
      <c r="FJ407" s="103"/>
      <c r="FK407" s="103"/>
      <c r="FL407" s="103"/>
      <c r="FM407" s="103"/>
      <c r="FN407" s="103"/>
      <c r="FO407" s="103"/>
      <c r="FP407" s="103"/>
      <c r="FQ407" s="103"/>
      <c r="FR407" s="103"/>
      <c r="FS407" s="103"/>
      <c r="FT407" s="103"/>
      <c r="FU407" s="103"/>
      <c r="FV407" s="103"/>
      <c r="FW407" s="103"/>
      <c r="FX407" s="103"/>
      <c r="FY407" s="103"/>
      <c r="FZ407" s="103"/>
      <c r="GA407" s="103"/>
      <c r="GB407" s="103"/>
      <c r="GC407" s="103"/>
      <c r="GD407" s="103"/>
      <c r="GE407" s="103"/>
      <c r="GF407" s="103"/>
      <c r="GG407" s="103"/>
      <c r="GH407" s="103"/>
      <c r="GI407" s="103"/>
      <c r="GJ407" s="103"/>
      <c r="GK407" s="103"/>
      <c r="GL407" s="103"/>
      <c r="GM407" s="103"/>
      <c r="GN407" s="103"/>
      <c r="GO407" s="103"/>
      <c r="GP407" s="103"/>
      <c r="GQ407" s="103"/>
      <c r="GR407" s="103"/>
      <c r="GS407" s="103"/>
      <c r="GT407" s="103"/>
      <c r="GU407" s="103"/>
      <c r="GV407" s="103"/>
      <c r="GW407" s="103"/>
      <c r="GX407" s="103"/>
      <c r="GY407" s="103"/>
      <c r="GZ407" s="103"/>
      <c r="HA407" s="103"/>
      <c r="HB407" s="103"/>
      <c r="HC407" s="103"/>
      <c r="HD407" s="103"/>
      <c r="HE407" s="103"/>
      <c r="HF407" s="103"/>
      <c r="HG407" s="103"/>
      <c r="HH407" s="103"/>
      <c r="HI407" s="103"/>
      <c r="HJ407" s="103"/>
      <c r="HK407" s="103"/>
      <c r="HL407" s="103"/>
      <c r="HM407" s="103"/>
      <c r="HN407" s="103"/>
      <c r="HO407" s="103"/>
      <c r="HP407" s="103"/>
      <c r="HQ407" s="103"/>
      <c r="HR407" s="103"/>
      <c r="HS407" s="103"/>
      <c r="HT407" s="103"/>
      <c r="HU407" s="103"/>
      <c r="HV407" s="103"/>
      <c r="HW407" s="103"/>
      <c r="HX407" s="103"/>
      <c r="HY407" s="103"/>
      <c r="HZ407" s="103"/>
      <c r="IA407" s="103"/>
      <c r="IB407" s="103"/>
      <c r="IC407" s="103"/>
      <c r="ID407" s="103"/>
      <c r="IE407" s="103"/>
      <c r="IF407" s="103"/>
      <c r="IG407" s="103"/>
      <c r="IH407" s="103"/>
      <c r="II407" s="103"/>
      <c r="IJ407" s="103"/>
      <c r="IK407" s="103"/>
      <c r="IL407" s="103"/>
      <c r="IM407" s="103"/>
      <c r="IN407" s="103"/>
      <c r="IO407" s="103"/>
      <c r="IP407" s="103"/>
      <c r="IQ407" s="103"/>
      <c r="IR407" s="103"/>
      <c r="IS407" s="103"/>
      <c r="IT407" s="103"/>
      <c r="IU407" s="103"/>
      <c r="IV407" s="103"/>
      <c r="IW407" s="103"/>
      <c r="IX407" s="103"/>
      <c r="IY407" s="103"/>
      <c r="IZ407" s="103"/>
    </row>
    <row r="408" spans="1:260" s="108" customFormat="1" ht="15" hidden="1" x14ac:dyDescent="0.25">
      <c r="A408" s="8"/>
      <c r="B408" s="8"/>
      <c r="C408" s="4"/>
      <c r="D408" s="9"/>
      <c r="E408" s="9"/>
      <c r="F408" s="9"/>
      <c r="G408" s="9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103"/>
      <c r="U408" s="4"/>
      <c r="V408" s="4"/>
      <c r="W408" s="4"/>
      <c r="X408" s="4"/>
      <c r="Y408" s="4"/>
      <c r="Z408" s="4"/>
      <c r="AA408" s="4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  <c r="BD408" s="103"/>
      <c r="BE408" s="103"/>
      <c r="BF408" s="103"/>
      <c r="BG408" s="103"/>
      <c r="BH408" s="103"/>
      <c r="BI408" s="103"/>
      <c r="BJ408" s="103"/>
      <c r="BK408" s="103"/>
      <c r="BL408" s="103"/>
      <c r="BM408" s="103"/>
      <c r="BN408" s="103"/>
      <c r="BO408" s="103"/>
      <c r="BP408" s="103"/>
      <c r="BQ408" s="103"/>
      <c r="BR408" s="103"/>
      <c r="BS408" s="103"/>
      <c r="BT408" s="103"/>
      <c r="BU408" s="103"/>
      <c r="BV408" s="103"/>
      <c r="BW408" s="103"/>
      <c r="BX408" s="103"/>
      <c r="BY408" s="103"/>
      <c r="BZ408" s="103"/>
      <c r="CA408" s="103"/>
      <c r="CB408" s="103"/>
      <c r="CC408" s="103"/>
      <c r="CD408" s="103"/>
      <c r="CE408" s="103"/>
      <c r="CF408" s="103"/>
      <c r="CG408" s="103"/>
      <c r="CH408" s="103"/>
      <c r="CI408" s="103"/>
      <c r="CJ408" s="103"/>
      <c r="CK408" s="103"/>
      <c r="CL408" s="103"/>
      <c r="CM408" s="103"/>
      <c r="CN408" s="103"/>
      <c r="CO408" s="103"/>
      <c r="CP408" s="103"/>
      <c r="CQ408" s="103"/>
      <c r="CR408" s="103"/>
      <c r="CS408" s="103"/>
      <c r="CT408" s="103"/>
      <c r="CU408" s="103"/>
      <c r="CV408" s="103"/>
      <c r="CW408" s="103"/>
      <c r="CX408" s="103"/>
      <c r="CY408" s="103"/>
      <c r="CZ408" s="103"/>
      <c r="DA408" s="103"/>
      <c r="DB408" s="103"/>
      <c r="DC408" s="103"/>
      <c r="DD408" s="103"/>
      <c r="DE408" s="103"/>
      <c r="DF408" s="103"/>
      <c r="DG408" s="103"/>
      <c r="DH408" s="103"/>
      <c r="DI408" s="103"/>
      <c r="DJ408" s="103"/>
      <c r="DK408" s="103"/>
      <c r="DL408" s="103"/>
      <c r="DM408" s="103"/>
      <c r="DN408" s="103"/>
      <c r="DO408" s="103"/>
      <c r="DP408" s="103"/>
      <c r="DQ408" s="103"/>
      <c r="DR408" s="103"/>
      <c r="DS408" s="103"/>
      <c r="DT408" s="103"/>
      <c r="DU408" s="103"/>
      <c r="DV408" s="103"/>
      <c r="DW408" s="103"/>
      <c r="DX408" s="103"/>
      <c r="DY408" s="103"/>
      <c r="DZ408" s="103"/>
      <c r="EA408" s="103"/>
      <c r="EB408" s="103"/>
      <c r="EC408" s="103"/>
      <c r="ED408" s="103"/>
      <c r="EE408" s="103"/>
      <c r="EF408" s="103"/>
      <c r="EG408" s="103"/>
      <c r="EH408" s="103"/>
      <c r="EI408" s="103"/>
      <c r="EJ408" s="103"/>
      <c r="EK408" s="103"/>
      <c r="EL408" s="103"/>
      <c r="EM408" s="103"/>
      <c r="EN408" s="103"/>
      <c r="EO408" s="103"/>
      <c r="EP408" s="103"/>
      <c r="EQ408" s="103"/>
      <c r="ER408" s="103"/>
      <c r="ES408" s="103"/>
      <c r="ET408" s="103"/>
      <c r="EU408" s="103"/>
      <c r="EV408" s="103"/>
      <c r="EW408" s="103"/>
      <c r="EX408" s="103"/>
      <c r="EY408" s="103"/>
      <c r="EZ408" s="103"/>
      <c r="FA408" s="103"/>
      <c r="FB408" s="103"/>
      <c r="FC408" s="103"/>
      <c r="FD408" s="103"/>
      <c r="FE408" s="103"/>
      <c r="FF408" s="103"/>
      <c r="FG408" s="103"/>
      <c r="FH408" s="103"/>
      <c r="FI408" s="103"/>
      <c r="FJ408" s="103"/>
      <c r="FK408" s="103"/>
      <c r="FL408" s="103"/>
      <c r="FM408" s="103"/>
      <c r="FN408" s="103"/>
      <c r="FO408" s="103"/>
      <c r="FP408" s="103"/>
      <c r="FQ408" s="103"/>
      <c r="FR408" s="103"/>
      <c r="FS408" s="103"/>
      <c r="FT408" s="103"/>
      <c r="FU408" s="103"/>
      <c r="FV408" s="103"/>
      <c r="FW408" s="103"/>
      <c r="FX408" s="103"/>
      <c r="FY408" s="103"/>
      <c r="FZ408" s="103"/>
      <c r="GA408" s="103"/>
      <c r="GB408" s="103"/>
      <c r="GC408" s="103"/>
      <c r="GD408" s="103"/>
      <c r="GE408" s="103"/>
      <c r="GF408" s="103"/>
      <c r="GG408" s="103"/>
      <c r="GH408" s="103"/>
      <c r="GI408" s="103"/>
      <c r="GJ408" s="103"/>
      <c r="GK408" s="103"/>
      <c r="GL408" s="103"/>
      <c r="GM408" s="103"/>
      <c r="GN408" s="103"/>
      <c r="GO408" s="103"/>
      <c r="GP408" s="103"/>
      <c r="GQ408" s="103"/>
      <c r="GR408" s="103"/>
      <c r="GS408" s="103"/>
      <c r="GT408" s="103"/>
      <c r="GU408" s="103"/>
      <c r="GV408" s="103"/>
      <c r="GW408" s="103"/>
      <c r="GX408" s="103"/>
      <c r="GY408" s="103"/>
      <c r="GZ408" s="103"/>
      <c r="HA408" s="103"/>
      <c r="HB408" s="103"/>
      <c r="HC408" s="103"/>
      <c r="HD408" s="103"/>
      <c r="HE408" s="103"/>
      <c r="HF408" s="103"/>
      <c r="HG408" s="103"/>
      <c r="HH408" s="103"/>
      <c r="HI408" s="103"/>
      <c r="HJ408" s="103"/>
      <c r="HK408" s="103"/>
      <c r="HL408" s="103"/>
      <c r="HM408" s="103"/>
      <c r="HN408" s="103"/>
      <c r="HO408" s="103"/>
      <c r="HP408" s="103"/>
      <c r="HQ408" s="103"/>
      <c r="HR408" s="103"/>
      <c r="HS408" s="103"/>
      <c r="HT408" s="103"/>
      <c r="HU408" s="103"/>
      <c r="HV408" s="103"/>
      <c r="HW408" s="103"/>
      <c r="HX408" s="103"/>
      <c r="HY408" s="103"/>
      <c r="HZ408" s="103"/>
      <c r="IA408" s="103"/>
      <c r="IB408" s="103"/>
      <c r="IC408" s="103"/>
      <c r="ID408" s="103"/>
      <c r="IE408" s="103"/>
      <c r="IF408" s="103"/>
      <c r="IG408" s="103"/>
      <c r="IH408" s="103"/>
      <c r="II408" s="103"/>
      <c r="IJ408" s="103"/>
      <c r="IK408" s="103"/>
      <c r="IL408" s="103"/>
      <c r="IM408" s="103"/>
      <c r="IN408" s="103"/>
      <c r="IO408" s="103"/>
      <c r="IP408" s="103"/>
      <c r="IQ408" s="103"/>
      <c r="IR408" s="103"/>
      <c r="IS408" s="103"/>
      <c r="IT408" s="103"/>
      <c r="IU408" s="103"/>
      <c r="IV408" s="103"/>
      <c r="IW408" s="103"/>
      <c r="IX408" s="103"/>
      <c r="IY408" s="103"/>
      <c r="IZ408" s="103"/>
    </row>
    <row r="409" spans="1:260" s="108" customFormat="1" ht="15" hidden="1" x14ac:dyDescent="0.25">
      <c r="A409" s="8"/>
      <c r="B409" s="8"/>
      <c r="C409" s="4"/>
      <c r="D409" s="9"/>
      <c r="E409" s="9"/>
      <c r="F409" s="9"/>
      <c r="G409" s="9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103"/>
      <c r="U409" s="4"/>
      <c r="V409" s="4"/>
      <c r="W409" s="4"/>
      <c r="X409" s="4"/>
      <c r="Y409" s="4"/>
      <c r="Z409" s="4"/>
      <c r="AA409" s="4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  <c r="BD409" s="103"/>
      <c r="BE409" s="103"/>
      <c r="BF409" s="103"/>
      <c r="BG409" s="103"/>
      <c r="BH409" s="103"/>
      <c r="BI409" s="103"/>
      <c r="BJ409" s="103"/>
      <c r="BK409" s="103"/>
      <c r="BL409" s="103"/>
      <c r="BM409" s="103"/>
      <c r="BN409" s="103"/>
      <c r="BO409" s="103"/>
      <c r="BP409" s="103"/>
      <c r="BQ409" s="103"/>
      <c r="BR409" s="103"/>
      <c r="BS409" s="103"/>
      <c r="BT409" s="103"/>
      <c r="BU409" s="103"/>
      <c r="BV409" s="103"/>
      <c r="BW409" s="103"/>
      <c r="BX409" s="103"/>
      <c r="BY409" s="103"/>
      <c r="BZ409" s="103"/>
      <c r="CA409" s="103"/>
      <c r="CB409" s="103"/>
      <c r="CC409" s="103"/>
      <c r="CD409" s="103"/>
      <c r="CE409" s="103"/>
      <c r="CF409" s="103"/>
      <c r="CG409" s="103"/>
      <c r="CH409" s="103"/>
      <c r="CI409" s="103"/>
      <c r="CJ409" s="103"/>
      <c r="CK409" s="103"/>
      <c r="CL409" s="103"/>
      <c r="CM409" s="103"/>
      <c r="CN409" s="103"/>
      <c r="CO409" s="103"/>
      <c r="CP409" s="103"/>
      <c r="CQ409" s="103"/>
      <c r="CR409" s="103"/>
      <c r="CS409" s="103"/>
      <c r="CT409" s="103"/>
      <c r="CU409" s="103"/>
      <c r="CV409" s="103"/>
      <c r="CW409" s="103"/>
      <c r="CX409" s="103"/>
      <c r="CY409" s="103"/>
      <c r="CZ409" s="103"/>
      <c r="DA409" s="103"/>
      <c r="DB409" s="103"/>
      <c r="DC409" s="103"/>
      <c r="DD409" s="103"/>
      <c r="DE409" s="103"/>
      <c r="DF409" s="103"/>
      <c r="DG409" s="103"/>
      <c r="DH409" s="103"/>
      <c r="DI409" s="103"/>
      <c r="DJ409" s="103"/>
      <c r="DK409" s="103"/>
      <c r="DL409" s="103"/>
      <c r="DM409" s="103"/>
      <c r="DN409" s="103"/>
      <c r="DO409" s="103"/>
      <c r="DP409" s="103"/>
      <c r="DQ409" s="103"/>
      <c r="DR409" s="103"/>
      <c r="DS409" s="103"/>
      <c r="DT409" s="103"/>
      <c r="DU409" s="103"/>
      <c r="DV409" s="103"/>
      <c r="DW409" s="103"/>
      <c r="DX409" s="103"/>
      <c r="DY409" s="103"/>
      <c r="DZ409" s="103"/>
      <c r="EA409" s="103"/>
      <c r="EB409" s="103"/>
      <c r="EC409" s="103"/>
      <c r="ED409" s="103"/>
      <c r="EE409" s="103"/>
      <c r="EF409" s="103"/>
      <c r="EG409" s="103"/>
      <c r="EH409" s="103"/>
      <c r="EI409" s="103"/>
      <c r="EJ409" s="103"/>
      <c r="EK409" s="103"/>
      <c r="EL409" s="103"/>
      <c r="EM409" s="103"/>
      <c r="EN409" s="103"/>
      <c r="EO409" s="103"/>
      <c r="EP409" s="103"/>
      <c r="EQ409" s="103"/>
      <c r="ER409" s="103"/>
      <c r="ES409" s="103"/>
      <c r="ET409" s="103"/>
      <c r="EU409" s="103"/>
      <c r="EV409" s="103"/>
      <c r="EW409" s="103"/>
      <c r="EX409" s="103"/>
      <c r="EY409" s="103"/>
      <c r="EZ409" s="103"/>
      <c r="FA409" s="103"/>
      <c r="FB409" s="103"/>
      <c r="FC409" s="103"/>
      <c r="FD409" s="103"/>
      <c r="FE409" s="103"/>
      <c r="FF409" s="103"/>
      <c r="FG409" s="103"/>
      <c r="FH409" s="103"/>
      <c r="FI409" s="103"/>
      <c r="FJ409" s="103"/>
      <c r="FK409" s="103"/>
      <c r="FL409" s="103"/>
      <c r="FM409" s="103"/>
      <c r="FN409" s="103"/>
      <c r="FO409" s="103"/>
      <c r="FP409" s="103"/>
      <c r="FQ409" s="103"/>
      <c r="FR409" s="103"/>
      <c r="FS409" s="103"/>
      <c r="FT409" s="103"/>
      <c r="FU409" s="103"/>
      <c r="FV409" s="103"/>
      <c r="FW409" s="103"/>
      <c r="FX409" s="103"/>
      <c r="FY409" s="103"/>
      <c r="FZ409" s="103"/>
      <c r="GA409" s="103"/>
      <c r="GB409" s="103"/>
      <c r="GC409" s="103"/>
      <c r="GD409" s="103"/>
      <c r="GE409" s="103"/>
      <c r="GF409" s="103"/>
      <c r="GG409" s="103"/>
      <c r="GH409" s="103"/>
      <c r="GI409" s="103"/>
      <c r="GJ409" s="103"/>
      <c r="GK409" s="103"/>
      <c r="GL409" s="103"/>
      <c r="GM409" s="103"/>
      <c r="GN409" s="103"/>
      <c r="GO409" s="103"/>
      <c r="GP409" s="103"/>
      <c r="GQ409" s="103"/>
      <c r="GR409" s="103"/>
      <c r="GS409" s="103"/>
      <c r="GT409" s="103"/>
      <c r="GU409" s="103"/>
      <c r="GV409" s="103"/>
      <c r="GW409" s="103"/>
      <c r="GX409" s="103"/>
      <c r="GY409" s="103"/>
      <c r="GZ409" s="103"/>
      <c r="HA409" s="103"/>
      <c r="HB409" s="103"/>
      <c r="HC409" s="103"/>
      <c r="HD409" s="103"/>
      <c r="HE409" s="103"/>
      <c r="HF409" s="103"/>
      <c r="HG409" s="103"/>
      <c r="HH409" s="103"/>
      <c r="HI409" s="103"/>
      <c r="HJ409" s="103"/>
      <c r="HK409" s="103"/>
      <c r="HL409" s="103"/>
      <c r="HM409" s="103"/>
      <c r="HN409" s="103"/>
      <c r="HO409" s="103"/>
      <c r="HP409" s="103"/>
      <c r="HQ409" s="103"/>
      <c r="HR409" s="103"/>
      <c r="HS409" s="103"/>
      <c r="HT409" s="103"/>
      <c r="HU409" s="103"/>
      <c r="HV409" s="103"/>
      <c r="HW409" s="103"/>
      <c r="HX409" s="103"/>
      <c r="HY409" s="103"/>
      <c r="HZ409" s="103"/>
      <c r="IA409" s="103"/>
      <c r="IB409" s="103"/>
      <c r="IC409" s="103"/>
      <c r="ID409" s="103"/>
      <c r="IE409" s="103"/>
      <c r="IF409" s="103"/>
      <c r="IG409" s="103"/>
      <c r="IH409" s="103"/>
      <c r="II409" s="103"/>
      <c r="IJ409" s="103"/>
      <c r="IK409" s="103"/>
      <c r="IL409" s="103"/>
      <c r="IM409" s="103"/>
      <c r="IN409" s="103"/>
      <c r="IO409" s="103"/>
      <c r="IP409" s="103"/>
      <c r="IQ409" s="103"/>
      <c r="IR409" s="103"/>
      <c r="IS409" s="103"/>
      <c r="IT409" s="103"/>
      <c r="IU409" s="103"/>
      <c r="IV409" s="103"/>
      <c r="IW409" s="103"/>
      <c r="IX409" s="103"/>
      <c r="IY409" s="103"/>
      <c r="IZ409" s="103"/>
    </row>
    <row r="410" spans="1:260" s="108" customFormat="1" ht="15" hidden="1" x14ac:dyDescent="0.25">
      <c r="A410" s="8"/>
      <c r="B410" s="8"/>
      <c r="C410" s="4"/>
      <c r="D410" s="9"/>
      <c r="E410" s="9"/>
      <c r="F410" s="9"/>
      <c r="G410" s="9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103"/>
      <c r="U410" s="4"/>
      <c r="V410" s="4"/>
      <c r="W410" s="4"/>
      <c r="X410" s="4"/>
      <c r="Y410" s="4"/>
      <c r="Z410" s="4"/>
      <c r="AA410" s="4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  <c r="BE410" s="103"/>
      <c r="BF410" s="103"/>
      <c r="BG410" s="103"/>
      <c r="BH410" s="103"/>
      <c r="BI410" s="103"/>
      <c r="BJ410" s="103"/>
      <c r="BK410" s="103"/>
      <c r="BL410" s="103"/>
      <c r="BM410" s="103"/>
      <c r="BN410" s="103"/>
      <c r="BO410" s="103"/>
      <c r="BP410" s="103"/>
      <c r="BQ410" s="103"/>
      <c r="BR410" s="103"/>
      <c r="BS410" s="103"/>
      <c r="BT410" s="103"/>
      <c r="BU410" s="103"/>
      <c r="BV410" s="103"/>
      <c r="BW410" s="103"/>
      <c r="BX410" s="103"/>
      <c r="BY410" s="103"/>
      <c r="BZ410" s="103"/>
      <c r="CA410" s="103"/>
      <c r="CB410" s="103"/>
      <c r="CC410" s="103"/>
      <c r="CD410" s="103"/>
      <c r="CE410" s="103"/>
      <c r="CF410" s="103"/>
      <c r="CG410" s="103"/>
      <c r="CH410" s="103"/>
      <c r="CI410" s="103"/>
      <c r="CJ410" s="103"/>
      <c r="CK410" s="103"/>
      <c r="CL410" s="103"/>
      <c r="CM410" s="103"/>
      <c r="CN410" s="103"/>
      <c r="CO410" s="103"/>
      <c r="CP410" s="103"/>
      <c r="CQ410" s="103"/>
      <c r="CR410" s="103"/>
      <c r="CS410" s="103"/>
      <c r="CT410" s="103"/>
      <c r="CU410" s="103"/>
      <c r="CV410" s="103"/>
      <c r="CW410" s="103"/>
      <c r="CX410" s="103"/>
      <c r="CY410" s="103"/>
      <c r="CZ410" s="103"/>
      <c r="DA410" s="103"/>
      <c r="DB410" s="103"/>
      <c r="DC410" s="103"/>
      <c r="DD410" s="103"/>
      <c r="DE410" s="103"/>
      <c r="DF410" s="103"/>
      <c r="DG410" s="103"/>
      <c r="DH410" s="103"/>
      <c r="DI410" s="103"/>
      <c r="DJ410" s="103"/>
      <c r="DK410" s="103"/>
      <c r="DL410" s="103"/>
      <c r="DM410" s="103"/>
      <c r="DN410" s="103"/>
      <c r="DO410" s="103"/>
      <c r="DP410" s="103"/>
      <c r="DQ410" s="103"/>
      <c r="DR410" s="103"/>
      <c r="DS410" s="103"/>
      <c r="DT410" s="103"/>
      <c r="DU410" s="103"/>
      <c r="DV410" s="103"/>
      <c r="DW410" s="103"/>
      <c r="DX410" s="103"/>
      <c r="DY410" s="103"/>
      <c r="DZ410" s="103"/>
      <c r="EA410" s="103"/>
      <c r="EB410" s="103"/>
      <c r="EC410" s="103"/>
      <c r="ED410" s="103"/>
      <c r="EE410" s="103"/>
      <c r="EF410" s="103"/>
      <c r="EG410" s="103"/>
      <c r="EH410" s="103"/>
      <c r="EI410" s="103"/>
      <c r="EJ410" s="103"/>
      <c r="EK410" s="103"/>
      <c r="EL410" s="103"/>
      <c r="EM410" s="103"/>
      <c r="EN410" s="103"/>
      <c r="EO410" s="103"/>
      <c r="EP410" s="103"/>
      <c r="EQ410" s="103"/>
      <c r="ER410" s="103"/>
      <c r="ES410" s="103"/>
      <c r="ET410" s="103"/>
      <c r="EU410" s="103"/>
      <c r="EV410" s="103"/>
      <c r="EW410" s="103"/>
      <c r="EX410" s="103"/>
      <c r="EY410" s="103"/>
      <c r="EZ410" s="103"/>
      <c r="FA410" s="103"/>
      <c r="FB410" s="103"/>
      <c r="FC410" s="103"/>
      <c r="FD410" s="103"/>
      <c r="FE410" s="103"/>
      <c r="FF410" s="103"/>
      <c r="FG410" s="103"/>
      <c r="FH410" s="103"/>
      <c r="FI410" s="103"/>
      <c r="FJ410" s="103"/>
      <c r="FK410" s="103"/>
      <c r="FL410" s="103"/>
      <c r="FM410" s="103"/>
      <c r="FN410" s="103"/>
      <c r="FO410" s="103"/>
      <c r="FP410" s="103"/>
      <c r="FQ410" s="103"/>
      <c r="FR410" s="103"/>
      <c r="FS410" s="103"/>
      <c r="FT410" s="103"/>
      <c r="FU410" s="103"/>
      <c r="FV410" s="103"/>
      <c r="FW410" s="103"/>
      <c r="FX410" s="103"/>
      <c r="FY410" s="103"/>
      <c r="FZ410" s="103"/>
      <c r="GA410" s="103"/>
      <c r="GB410" s="103"/>
      <c r="GC410" s="103"/>
      <c r="GD410" s="103"/>
      <c r="GE410" s="103"/>
      <c r="GF410" s="103"/>
      <c r="GG410" s="103"/>
      <c r="GH410" s="103"/>
      <c r="GI410" s="103"/>
      <c r="GJ410" s="103"/>
      <c r="GK410" s="103"/>
      <c r="GL410" s="103"/>
      <c r="GM410" s="103"/>
      <c r="GN410" s="103"/>
      <c r="GO410" s="103"/>
      <c r="GP410" s="103"/>
      <c r="GQ410" s="103"/>
      <c r="GR410" s="103"/>
      <c r="GS410" s="103"/>
      <c r="GT410" s="103"/>
      <c r="GU410" s="103"/>
      <c r="GV410" s="103"/>
      <c r="GW410" s="103"/>
      <c r="GX410" s="103"/>
      <c r="GY410" s="103"/>
      <c r="GZ410" s="103"/>
      <c r="HA410" s="103"/>
      <c r="HB410" s="103"/>
      <c r="HC410" s="103"/>
      <c r="HD410" s="103"/>
      <c r="HE410" s="103"/>
      <c r="HF410" s="103"/>
      <c r="HG410" s="103"/>
      <c r="HH410" s="103"/>
      <c r="HI410" s="103"/>
      <c r="HJ410" s="103"/>
      <c r="HK410" s="103"/>
      <c r="HL410" s="103"/>
      <c r="HM410" s="103"/>
      <c r="HN410" s="103"/>
      <c r="HO410" s="103"/>
      <c r="HP410" s="103"/>
      <c r="HQ410" s="103"/>
      <c r="HR410" s="103"/>
      <c r="HS410" s="103"/>
      <c r="HT410" s="103"/>
      <c r="HU410" s="103"/>
      <c r="HV410" s="103"/>
      <c r="HW410" s="103"/>
      <c r="HX410" s="103"/>
      <c r="HY410" s="103"/>
      <c r="HZ410" s="103"/>
      <c r="IA410" s="103"/>
      <c r="IB410" s="103"/>
      <c r="IC410" s="103"/>
      <c r="ID410" s="103"/>
      <c r="IE410" s="103"/>
      <c r="IF410" s="103"/>
      <c r="IG410" s="103"/>
      <c r="IH410" s="103"/>
      <c r="II410" s="103"/>
      <c r="IJ410" s="103"/>
      <c r="IK410" s="103"/>
      <c r="IL410" s="103"/>
      <c r="IM410" s="103"/>
      <c r="IN410" s="103"/>
      <c r="IO410" s="103"/>
      <c r="IP410" s="103"/>
      <c r="IQ410" s="103"/>
      <c r="IR410" s="103"/>
      <c r="IS410" s="103"/>
      <c r="IT410" s="103"/>
      <c r="IU410" s="103"/>
      <c r="IV410" s="103"/>
      <c r="IW410" s="103"/>
      <c r="IX410" s="103"/>
      <c r="IY410" s="103"/>
      <c r="IZ410" s="103"/>
    </row>
    <row r="411" spans="1:260" s="108" customFormat="1" ht="15" hidden="1" x14ac:dyDescent="0.25">
      <c r="A411" s="8"/>
      <c r="B411" s="8"/>
      <c r="C411" s="4"/>
      <c r="D411" s="9"/>
      <c r="E411" s="9"/>
      <c r="F411" s="9"/>
      <c r="G411" s="9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103"/>
      <c r="U411" s="4"/>
      <c r="V411" s="4"/>
      <c r="W411" s="4"/>
      <c r="X411" s="4"/>
      <c r="Y411" s="4"/>
      <c r="Z411" s="4"/>
      <c r="AA411" s="4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3"/>
      <c r="BQ411" s="103"/>
      <c r="BR411" s="103"/>
      <c r="BS411" s="103"/>
      <c r="BT411" s="103"/>
      <c r="BU411" s="103"/>
      <c r="BV411" s="103"/>
      <c r="BW411" s="103"/>
      <c r="BX411" s="103"/>
      <c r="BY411" s="103"/>
      <c r="BZ411" s="103"/>
      <c r="CA411" s="103"/>
      <c r="CB411" s="103"/>
      <c r="CC411" s="103"/>
      <c r="CD411" s="103"/>
      <c r="CE411" s="103"/>
      <c r="CF411" s="103"/>
      <c r="CG411" s="103"/>
      <c r="CH411" s="103"/>
      <c r="CI411" s="103"/>
      <c r="CJ411" s="103"/>
      <c r="CK411" s="103"/>
      <c r="CL411" s="103"/>
      <c r="CM411" s="103"/>
      <c r="CN411" s="103"/>
      <c r="CO411" s="103"/>
      <c r="CP411" s="103"/>
      <c r="CQ411" s="103"/>
      <c r="CR411" s="103"/>
      <c r="CS411" s="103"/>
      <c r="CT411" s="103"/>
      <c r="CU411" s="103"/>
      <c r="CV411" s="103"/>
      <c r="CW411" s="103"/>
      <c r="CX411" s="103"/>
      <c r="CY411" s="103"/>
      <c r="CZ411" s="103"/>
      <c r="DA411" s="103"/>
      <c r="DB411" s="103"/>
      <c r="DC411" s="103"/>
      <c r="DD411" s="103"/>
      <c r="DE411" s="103"/>
      <c r="DF411" s="103"/>
      <c r="DG411" s="103"/>
      <c r="DH411" s="103"/>
      <c r="DI411" s="103"/>
      <c r="DJ411" s="103"/>
      <c r="DK411" s="103"/>
      <c r="DL411" s="103"/>
      <c r="DM411" s="103"/>
      <c r="DN411" s="103"/>
      <c r="DO411" s="103"/>
      <c r="DP411" s="103"/>
      <c r="DQ411" s="103"/>
      <c r="DR411" s="103"/>
      <c r="DS411" s="103"/>
      <c r="DT411" s="103"/>
      <c r="DU411" s="103"/>
      <c r="DV411" s="103"/>
      <c r="DW411" s="103"/>
      <c r="DX411" s="103"/>
      <c r="DY411" s="103"/>
      <c r="DZ411" s="103"/>
      <c r="EA411" s="103"/>
      <c r="EB411" s="103"/>
      <c r="EC411" s="103"/>
      <c r="ED411" s="103"/>
      <c r="EE411" s="103"/>
      <c r="EF411" s="103"/>
      <c r="EG411" s="103"/>
      <c r="EH411" s="103"/>
      <c r="EI411" s="103"/>
      <c r="EJ411" s="103"/>
      <c r="EK411" s="103"/>
      <c r="EL411" s="103"/>
      <c r="EM411" s="103"/>
      <c r="EN411" s="103"/>
      <c r="EO411" s="103"/>
      <c r="EP411" s="103"/>
      <c r="EQ411" s="103"/>
      <c r="ER411" s="103"/>
      <c r="ES411" s="103"/>
      <c r="ET411" s="103"/>
      <c r="EU411" s="103"/>
      <c r="EV411" s="103"/>
      <c r="EW411" s="103"/>
      <c r="EX411" s="103"/>
      <c r="EY411" s="103"/>
      <c r="EZ411" s="103"/>
      <c r="FA411" s="103"/>
      <c r="FB411" s="103"/>
      <c r="FC411" s="103"/>
      <c r="FD411" s="103"/>
      <c r="FE411" s="103"/>
      <c r="FF411" s="103"/>
      <c r="FG411" s="103"/>
      <c r="FH411" s="103"/>
      <c r="FI411" s="103"/>
      <c r="FJ411" s="103"/>
      <c r="FK411" s="103"/>
      <c r="FL411" s="103"/>
      <c r="FM411" s="103"/>
      <c r="FN411" s="103"/>
      <c r="FO411" s="103"/>
      <c r="FP411" s="103"/>
      <c r="FQ411" s="103"/>
      <c r="FR411" s="103"/>
      <c r="FS411" s="103"/>
      <c r="FT411" s="103"/>
      <c r="FU411" s="103"/>
      <c r="FV411" s="103"/>
      <c r="FW411" s="103"/>
      <c r="FX411" s="103"/>
      <c r="FY411" s="103"/>
      <c r="FZ411" s="103"/>
      <c r="GA411" s="103"/>
      <c r="GB411" s="103"/>
      <c r="GC411" s="103"/>
      <c r="GD411" s="103"/>
      <c r="GE411" s="103"/>
      <c r="GF411" s="103"/>
      <c r="GG411" s="103"/>
      <c r="GH411" s="103"/>
      <c r="GI411" s="103"/>
      <c r="GJ411" s="103"/>
      <c r="GK411" s="103"/>
      <c r="GL411" s="103"/>
      <c r="GM411" s="103"/>
      <c r="GN411" s="103"/>
      <c r="GO411" s="103"/>
      <c r="GP411" s="103"/>
      <c r="GQ411" s="103"/>
      <c r="GR411" s="103"/>
      <c r="GS411" s="103"/>
      <c r="GT411" s="103"/>
      <c r="GU411" s="103"/>
      <c r="GV411" s="103"/>
      <c r="GW411" s="103"/>
      <c r="GX411" s="103"/>
      <c r="GY411" s="103"/>
      <c r="GZ411" s="103"/>
      <c r="HA411" s="103"/>
      <c r="HB411" s="103"/>
      <c r="HC411" s="103"/>
      <c r="HD411" s="103"/>
      <c r="HE411" s="103"/>
      <c r="HF411" s="103"/>
      <c r="HG411" s="103"/>
      <c r="HH411" s="103"/>
      <c r="HI411" s="103"/>
      <c r="HJ411" s="103"/>
      <c r="HK411" s="103"/>
      <c r="HL411" s="103"/>
      <c r="HM411" s="103"/>
      <c r="HN411" s="103"/>
      <c r="HO411" s="103"/>
      <c r="HP411" s="103"/>
      <c r="HQ411" s="103"/>
      <c r="HR411" s="103"/>
      <c r="HS411" s="103"/>
      <c r="HT411" s="103"/>
      <c r="HU411" s="103"/>
      <c r="HV411" s="103"/>
      <c r="HW411" s="103"/>
      <c r="HX411" s="103"/>
      <c r="HY411" s="103"/>
      <c r="HZ411" s="103"/>
      <c r="IA411" s="103"/>
      <c r="IB411" s="103"/>
      <c r="IC411" s="103"/>
      <c r="ID411" s="103"/>
      <c r="IE411" s="103"/>
      <c r="IF411" s="103"/>
      <c r="IG411" s="103"/>
      <c r="IH411" s="103"/>
      <c r="II411" s="103"/>
      <c r="IJ411" s="103"/>
      <c r="IK411" s="103"/>
      <c r="IL411" s="103"/>
      <c r="IM411" s="103"/>
      <c r="IN411" s="103"/>
      <c r="IO411" s="103"/>
      <c r="IP411" s="103"/>
      <c r="IQ411" s="103"/>
      <c r="IR411" s="103"/>
      <c r="IS411" s="103"/>
      <c r="IT411" s="103"/>
      <c r="IU411" s="103"/>
      <c r="IV411" s="103"/>
      <c r="IW411" s="103"/>
      <c r="IX411" s="103"/>
      <c r="IY411" s="103"/>
      <c r="IZ411" s="103"/>
    </row>
    <row r="412" spans="1:260" s="108" customFormat="1" ht="15" hidden="1" x14ac:dyDescent="0.25">
      <c r="A412" s="8"/>
      <c r="B412" s="8"/>
      <c r="C412" s="4"/>
      <c r="D412" s="9"/>
      <c r="E412" s="9"/>
      <c r="F412" s="9"/>
      <c r="G412" s="9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103"/>
      <c r="U412" s="4"/>
      <c r="V412" s="4"/>
      <c r="W412" s="4"/>
      <c r="X412" s="4"/>
      <c r="Y412" s="4"/>
      <c r="Z412" s="4"/>
      <c r="AA412" s="4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  <c r="BH412" s="103"/>
      <c r="BI412" s="103"/>
      <c r="BJ412" s="103"/>
      <c r="BK412" s="103"/>
      <c r="BL412" s="103"/>
      <c r="BM412" s="103"/>
      <c r="BN412" s="103"/>
      <c r="BO412" s="103"/>
      <c r="BP412" s="103"/>
      <c r="BQ412" s="103"/>
      <c r="BR412" s="103"/>
      <c r="BS412" s="103"/>
      <c r="BT412" s="103"/>
      <c r="BU412" s="103"/>
      <c r="BV412" s="103"/>
      <c r="BW412" s="103"/>
      <c r="BX412" s="103"/>
      <c r="BY412" s="103"/>
      <c r="BZ412" s="103"/>
      <c r="CA412" s="103"/>
      <c r="CB412" s="103"/>
      <c r="CC412" s="103"/>
      <c r="CD412" s="103"/>
      <c r="CE412" s="103"/>
      <c r="CF412" s="103"/>
      <c r="CG412" s="103"/>
      <c r="CH412" s="103"/>
      <c r="CI412" s="103"/>
      <c r="CJ412" s="103"/>
      <c r="CK412" s="103"/>
      <c r="CL412" s="103"/>
      <c r="CM412" s="103"/>
      <c r="CN412" s="103"/>
      <c r="CO412" s="103"/>
      <c r="CP412" s="103"/>
      <c r="CQ412" s="103"/>
      <c r="CR412" s="103"/>
      <c r="CS412" s="103"/>
      <c r="CT412" s="103"/>
      <c r="CU412" s="103"/>
      <c r="CV412" s="103"/>
      <c r="CW412" s="103"/>
      <c r="CX412" s="103"/>
      <c r="CY412" s="103"/>
      <c r="CZ412" s="103"/>
      <c r="DA412" s="103"/>
      <c r="DB412" s="103"/>
      <c r="DC412" s="103"/>
      <c r="DD412" s="103"/>
      <c r="DE412" s="103"/>
      <c r="DF412" s="103"/>
      <c r="DG412" s="103"/>
      <c r="DH412" s="103"/>
      <c r="DI412" s="103"/>
      <c r="DJ412" s="103"/>
      <c r="DK412" s="103"/>
      <c r="DL412" s="103"/>
      <c r="DM412" s="103"/>
      <c r="DN412" s="103"/>
      <c r="DO412" s="103"/>
      <c r="DP412" s="103"/>
      <c r="DQ412" s="103"/>
      <c r="DR412" s="103"/>
      <c r="DS412" s="103"/>
      <c r="DT412" s="103"/>
      <c r="DU412" s="103"/>
      <c r="DV412" s="103"/>
      <c r="DW412" s="103"/>
      <c r="DX412" s="103"/>
      <c r="DY412" s="103"/>
      <c r="DZ412" s="103"/>
      <c r="EA412" s="103"/>
      <c r="EB412" s="103"/>
      <c r="EC412" s="103"/>
      <c r="ED412" s="103"/>
      <c r="EE412" s="103"/>
      <c r="EF412" s="103"/>
      <c r="EG412" s="103"/>
      <c r="EH412" s="103"/>
      <c r="EI412" s="103"/>
      <c r="EJ412" s="103"/>
      <c r="EK412" s="103"/>
      <c r="EL412" s="103"/>
      <c r="EM412" s="103"/>
      <c r="EN412" s="103"/>
      <c r="EO412" s="103"/>
      <c r="EP412" s="103"/>
      <c r="EQ412" s="103"/>
      <c r="ER412" s="103"/>
      <c r="ES412" s="103"/>
      <c r="ET412" s="103"/>
      <c r="EU412" s="103"/>
      <c r="EV412" s="103"/>
      <c r="EW412" s="103"/>
      <c r="EX412" s="103"/>
      <c r="EY412" s="103"/>
      <c r="EZ412" s="103"/>
      <c r="FA412" s="103"/>
      <c r="FB412" s="103"/>
      <c r="FC412" s="103"/>
      <c r="FD412" s="103"/>
      <c r="FE412" s="103"/>
      <c r="FF412" s="103"/>
      <c r="FG412" s="103"/>
      <c r="FH412" s="103"/>
      <c r="FI412" s="103"/>
      <c r="FJ412" s="103"/>
      <c r="FK412" s="103"/>
      <c r="FL412" s="103"/>
      <c r="FM412" s="103"/>
      <c r="FN412" s="103"/>
      <c r="FO412" s="103"/>
      <c r="FP412" s="103"/>
      <c r="FQ412" s="103"/>
      <c r="FR412" s="103"/>
      <c r="FS412" s="103"/>
      <c r="FT412" s="103"/>
      <c r="FU412" s="103"/>
      <c r="FV412" s="103"/>
      <c r="FW412" s="103"/>
      <c r="FX412" s="103"/>
      <c r="FY412" s="103"/>
      <c r="FZ412" s="103"/>
      <c r="GA412" s="103"/>
      <c r="GB412" s="103"/>
      <c r="GC412" s="103"/>
      <c r="GD412" s="103"/>
      <c r="GE412" s="103"/>
      <c r="GF412" s="103"/>
      <c r="GG412" s="103"/>
      <c r="GH412" s="103"/>
      <c r="GI412" s="103"/>
      <c r="GJ412" s="103"/>
      <c r="GK412" s="103"/>
      <c r="GL412" s="103"/>
      <c r="GM412" s="103"/>
      <c r="GN412" s="103"/>
      <c r="GO412" s="103"/>
      <c r="GP412" s="103"/>
      <c r="GQ412" s="103"/>
      <c r="GR412" s="103"/>
      <c r="GS412" s="103"/>
      <c r="GT412" s="103"/>
      <c r="GU412" s="103"/>
      <c r="GV412" s="103"/>
      <c r="GW412" s="103"/>
      <c r="GX412" s="103"/>
      <c r="GY412" s="103"/>
      <c r="GZ412" s="103"/>
      <c r="HA412" s="103"/>
      <c r="HB412" s="103"/>
      <c r="HC412" s="103"/>
      <c r="HD412" s="103"/>
      <c r="HE412" s="103"/>
      <c r="HF412" s="103"/>
      <c r="HG412" s="103"/>
      <c r="HH412" s="103"/>
      <c r="HI412" s="103"/>
      <c r="HJ412" s="103"/>
      <c r="HK412" s="103"/>
      <c r="HL412" s="103"/>
      <c r="HM412" s="103"/>
      <c r="HN412" s="103"/>
      <c r="HO412" s="103"/>
      <c r="HP412" s="103"/>
      <c r="HQ412" s="103"/>
      <c r="HR412" s="103"/>
      <c r="HS412" s="103"/>
      <c r="HT412" s="103"/>
      <c r="HU412" s="103"/>
      <c r="HV412" s="103"/>
      <c r="HW412" s="103"/>
      <c r="HX412" s="103"/>
      <c r="HY412" s="103"/>
      <c r="HZ412" s="103"/>
      <c r="IA412" s="103"/>
      <c r="IB412" s="103"/>
      <c r="IC412" s="103"/>
      <c r="ID412" s="103"/>
      <c r="IE412" s="103"/>
      <c r="IF412" s="103"/>
      <c r="IG412" s="103"/>
      <c r="IH412" s="103"/>
      <c r="II412" s="103"/>
      <c r="IJ412" s="103"/>
      <c r="IK412" s="103"/>
      <c r="IL412" s="103"/>
      <c r="IM412" s="103"/>
      <c r="IN412" s="103"/>
      <c r="IO412" s="103"/>
      <c r="IP412" s="103"/>
      <c r="IQ412" s="103"/>
      <c r="IR412" s="103"/>
      <c r="IS412" s="103"/>
      <c r="IT412" s="103"/>
      <c r="IU412" s="103"/>
      <c r="IV412" s="103"/>
      <c r="IW412" s="103"/>
      <c r="IX412" s="103"/>
      <c r="IY412" s="103"/>
      <c r="IZ412" s="103"/>
    </row>
    <row r="413" spans="1:260" s="108" customFormat="1" ht="15" hidden="1" x14ac:dyDescent="0.25">
      <c r="A413" s="8"/>
      <c r="B413" s="8"/>
      <c r="C413" s="4"/>
      <c r="D413" s="9"/>
      <c r="E413" s="9"/>
      <c r="F413" s="9"/>
      <c r="G413" s="9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103"/>
      <c r="U413" s="4"/>
      <c r="V413" s="4"/>
      <c r="W413" s="4"/>
      <c r="X413" s="4"/>
      <c r="Y413" s="4"/>
      <c r="Z413" s="4"/>
      <c r="AA413" s="4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  <c r="BH413" s="103"/>
      <c r="BI413" s="103"/>
      <c r="BJ413" s="103"/>
      <c r="BK413" s="103"/>
      <c r="BL413" s="103"/>
      <c r="BM413" s="103"/>
      <c r="BN413" s="103"/>
      <c r="BO413" s="103"/>
      <c r="BP413" s="103"/>
      <c r="BQ413" s="103"/>
      <c r="BR413" s="103"/>
      <c r="BS413" s="103"/>
      <c r="BT413" s="103"/>
      <c r="BU413" s="103"/>
      <c r="BV413" s="103"/>
      <c r="BW413" s="103"/>
      <c r="BX413" s="103"/>
      <c r="BY413" s="103"/>
      <c r="BZ413" s="103"/>
      <c r="CA413" s="103"/>
      <c r="CB413" s="103"/>
      <c r="CC413" s="103"/>
      <c r="CD413" s="103"/>
      <c r="CE413" s="103"/>
      <c r="CF413" s="103"/>
      <c r="CG413" s="103"/>
      <c r="CH413" s="103"/>
      <c r="CI413" s="103"/>
      <c r="CJ413" s="103"/>
      <c r="CK413" s="103"/>
      <c r="CL413" s="103"/>
      <c r="CM413" s="103"/>
      <c r="CN413" s="103"/>
      <c r="CO413" s="103"/>
      <c r="CP413" s="103"/>
      <c r="CQ413" s="103"/>
      <c r="CR413" s="103"/>
      <c r="CS413" s="103"/>
      <c r="CT413" s="103"/>
      <c r="CU413" s="103"/>
      <c r="CV413" s="103"/>
      <c r="CW413" s="103"/>
      <c r="CX413" s="103"/>
      <c r="CY413" s="103"/>
      <c r="CZ413" s="103"/>
      <c r="DA413" s="103"/>
      <c r="DB413" s="103"/>
      <c r="DC413" s="103"/>
      <c r="DD413" s="103"/>
      <c r="DE413" s="103"/>
      <c r="DF413" s="103"/>
      <c r="DG413" s="103"/>
      <c r="DH413" s="103"/>
      <c r="DI413" s="103"/>
      <c r="DJ413" s="103"/>
      <c r="DK413" s="103"/>
      <c r="DL413" s="103"/>
      <c r="DM413" s="103"/>
      <c r="DN413" s="103"/>
      <c r="DO413" s="103"/>
      <c r="DP413" s="103"/>
      <c r="DQ413" s="103"/>
      <c r="DR413" s="103"/>
      <c r="DS413" s="103"/>
      <c r="DT413" s="103"/>
      <c r="DU413" s="103"/>
      <c r="DV413" s="103"/>
      <c r="DW413" s="103"/>
      <c r="DX413" s="103"/>
      <c r="DY413" s="103"/>
      <c r="DZ413" s="103"/>
      <c r="EA413" s="103"/>
      <c r="EB413" s="103"/>
      <c r="EC413" s="103"/>
      <c r="ED413" s="103"/>
      <c r="EE413" s="103"/>
      <c r="EF413" s="103"/>
      <c r="EG413" s="103"/>
      <c r="EH413" s="103"/>
      <c r="EI413" s="103"/>
      <c r="EJ413" s="103"/>
      <c r="EK413" s="103"/>
      <c r="EL413" s="103"/>
      <c r="EM413" s="103"/>
      <c r="EN413" s="103"/>
      <c r="EO413" s="103"/>
      <c r="EP413" s="103"/>
      <c r="EQ413" s="103"/>
      <c r="ER413" s="103"/>
      <c r="ES413" s="103"/>
      <c r="ET413" s="103"/>
      <c r="EU413" s="103"/>
      <c r="EV413" s="103"/>
      <c r="EW413" s="103"/>
      <c r="EX413" s="103"/>
      <c r="EY413" s="103"/>
      <c r="EZ413" s="103"/>
      <c r="FA413" s="103"/>
      <c r="FB413" s="103"/>
      <c r="FC413" s="103"/>
      <c r="FD413" s="103"/>
      <c r="FE413" s="103"/>
      <c r="FF413" s="103"/>
      <c r="FG413" s="103"/>
      <c r="FH413" s="103"/>
      <c r="FI413" s="103"/>
      <c r="FJ413" s="103"/>
      <c r="FK413" s="103"/>
      <c r="FL413" s="103"/>
      <c r="FM413" s="103"/>
      <c r="FN413" s="103"/>
      <c r="FO413" s="103"/>
      <c r="FP413" s="103"/>
      <c r="FQ413" s="103"/>
      <c r="FR413" s="103"/>
      <c r="FS413" s="103"/>
      <c r="FT413" s="103"/>
      <c r="FU413" s="103"/>
      <c r="FV413" s="103"/>
      <c r="FW413" s="103"/>
      <c r="FX413" s="103"/>
      <c r="FY413" s="103"/>
      <c r="FZ413" s="103"/>
      <c r="GA413" s="103"/>
      <c r="GB413" s="103"/>
      <c r="GC413" s="103"/>
      <c r="GD413" s="103"/>
      <c r="GE413" s="103"/>
      <c r="GF413" s="103"/>
      <c r="GG413" s="103"/>
      <c r="GH413" s="103"/>
      <c r="GI413" s="103"/>
      <c r="GJ413" s="103"/>
      <c r="GK413" s="103"/>
      <c r="GL413" s="103"/>
      <c r="GM413" s="103"/>
      <c r="GN413" s="103"/>
      <c r="GO413" s="103"/>
      <c r="GP413" s="103"/>
      <c r="GQ413" s="103"/>
      <c r="GR413" s="103"/>
      <c r="GS413" s="103"/>
      <c r="GT413" s="103"/>
      <c r="GU413" s="103"/>
      <c r="GV413" s="103"/>
      <c r="GW413" s="103"/>
      <c r="GX413" s="103"/>
      <c r="GY413" s="103"/>
      <c r="GZ413" s="103"/>
      <c r="HA413" s="103"/>
      <c r="HB413" s="103"/>
      <c r="HC413" s="103"/>
      <c r="HD413" s="103"/>
      <c r="HE413" s="103"/>
      <c r="HF413" s="103"/>
      <c r="HG413" s="103"/>
      <c r="HH413" s="103"/>
      <c r="HI413" s="103"/>
      <c r="HJ413" s="103"/>
      <c r="HK413" s="103"/>
      <c r="HL413" s="103"/>
      <c r="HM413" s="103"/>
      <c r="HN413" s="103"/>
      <c r="HO413" s="103"/>
      <c r="HP413" s="103"/>
      <c r="HQ413" s="103"/>
      <c r="HR413" s="103"/>
      <c r="HS413" s="103"/>
      <c r="HT413" s="103"/>
      <c r="HU413" s="103"/>
      <c r="HV413" s="103"/>
      <c r="HW413" s="103"/>
      <c r="HX413" s="103"/>
      <c r="HY413" s="103"/>
      <c r="HZ413" s="103"/>
      <c r="IA413" s="103"/>
      <c r="IB413" s="103"/>
      <c r="IC413" s="103"/>
      <c r="ID413" s="103"/>
      <c r="IE413" s="103"/>
      <c r="IF413" s="103"/>
      <c r="IG413" s="103"/>
      <c r="IH413" s="103"/>
      <c r="II413" s="103"/>
      <c r="IJ413" s="103"/>
      <c r="IK413" s="103"/>
      <c r="IL413" s="103"/>
      <c r="IM413" s="103"/>
      <c r="IN413" s="103"/>
      <c r="IO413" s="103"/>
      <c r="IP413" s="103"/>
      <c r="IQ413" s="103"/>
      <c r="IR413" s="103"/>
      <c r="IS413" s="103"/>
      <c r="IT413" s="103"/>
      <c r="IU413" s="103"/>
      <c r="IV413" s="103"/>
      <c r="IW413" s="103"/>
      <c r="IX413" s="103"/>
      <c r="IY413" s="103"/>
      <c r="IZ413" s="103"/>
    </row>
    <row r="414" spans="1:260" s="108" customFormat="1" ht="15" hidden="1" x14ac:dyDescent="0.25">
      <c r="A414" s="8"/>
      <c r="B414" s="8"/>
      <c r="C414" s="4"/>
      <c r="D414" s="9"/>
      <c r="E414" s="9"/>
      <c r="F414" s="9"/>
      <c r="G414" s="9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103"/>
      <c r="U414" s="4"/>
      <c r="V414" s="4"/>
      <c r="W414" s="4"/>
      <c r="X414" s="4"/>
      <c r="Y414" s="4"/>
      <c r="Z414" s="4"/>
      <c r="AA414" s="4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  <c r="BH414" s="103"/>
      <c r="BI414" s="103"/>
      <c r="BJ414" s="103"/>
      <c r="BK414" s="103"/>
      <c r="BL414" s="103"/>
      <c r="BM414" s="103"/>
      <c r="BN414" s="103"/>
      <c r="BO414" s="103"/>
      <c r="BP414" s="103"/>
      <c r="BQ414" s="103"/>
      <c r="BR414" s="103"/>
      <c r="BS414" s="103"/>
      <c r="BT414" s="103"/>
      <c r="BU414" s="103"/>
      <c r="BV414" s="103"/>
      <c r="BW414" s="103"/>
      <c r="BX414" s="103"/>
      <c r="BY414" s="103"/>
      <c r="BZ414" s="103"/>
      <c r="CA414" s="103"/>
      <c r="CB414" s="103"/>
      <c r="CC414" s="103"/>
      <c r="CD414" s="103"/>
      <c r="CE414" s="103"/>
      <c r="CF414" s="103"/>
      <c r="CG414" s="103"/>
      <c r="CH414" s="103"/>
      <c r="CI414" s="103"/>
      <c r="CJ414" s="103"/>
      <c r="CK414" s="103"/>
      <c r="CL414" s="103"/>
      <c r="CM414" s="103"/>
      <c r="CN414" s="103"/>
      <c r="CO414" s="103"/>
      <c r="CP414" s="103"/>
      <c r="CQ414" s="103"/>
      <c r="CR414" s="103"/>
      <c r="CS414" s="103"/>
      <c r="CT414" s="103"/>
      <c r="CU414" s="103"/>
      <c r="CV414" s="103"/>
      <c r="CW414" s="103"/>
      <c r="CX414" s="103"/>
      <c r="CY414" s="103"/>
      <c r="CZ414" s="103"/>
      <c r="DA414" s="103"/>
      <c r="DB414" s="103"/>
      <c r="DC414" s="103"/>
      <c r="DD414" s="103"/>
      <c r="DE414" s="103"/>
      <c r="DF414" s="103"/>
      <c r="DG414" s="103"/>
      <c r="DH414" s="103"/>
      <c r="DI414" s="103"/>
      <c r="DJ414" s="103"/>
      <c r="DK414" s="103"/>
      <c r="DL414" s="103"/>
      <c r="DM414" s="103"/>
      <c r="DN414" s="103"/>
      <c r="DO414" s="103"/>
      <c r="DP414" s="103"/>
      <c r="DQ414" s="103"/>
      <c r="DR414" s="103"/>
      <c r="DS414" s="103"/>
      <c r="DT414" s="103"/>
      <c r="DU414" s="103"/>
      <c r="DV414" s="103"/>
      <c r="DW414" s="103"/>
      <c r="DX414" s="103"/>
      <c r="DY414" s="103"/>
      <c r="DZ414" s="103"/>
      <c r="EA414" s="103"/>
      <c r="EB414" s="103"/>
      <c r="EC414" s="103"/>
      <c r="ED414" s="103"/>
      <c r="EE414" s="103"/>
      <c r="EF414" s="103"/>
      <c r="EG414" s="103"/>
      <c r="EH414" s="103"/>
      <c r="EI414" s="103"/>
      <c r="EJ414" s="103"/>
      <c r="EK414" s="103"/>
      <c r="EL414" s="103"/>
      <c r="EM414" s="103"/>
      <c r="EN414" s="103"/>
      <c r="EO414" s="103"/>
      <c r="EP414" s="103"/>
      <c r="EQ414" s="103"/>
      <c r="ER414" s="103"/>
      <c r="ES414" s="103"/>
      <c r="ET414" s="103"/>
      <c r="EU414" s="103"/>
      <c r="EV414" s="103"/>
      <c r="EW414" s="103"/>
      <c r="EX414" s="103"/>
      <c r="EY414" s="103"/>
      <c r="EZ414" s="103"/>
      <c r="FA414" s="103"/>
      <c r="FB414" s="103"/>
      <c r="FC414" s="103"/>
      <c r="FD414" s="103"/>
      <c r="FE414" s="103"/>
      <c r="FF414" s="103"/>
      <c r="FG414" s="103"/>
      <c r="FH414" s="103"/>
      <c r="FI414" s="103"/>
      <c r="FJ414" s="103"/>
      <c r="FK414" s="103"/>
      <c r="FL414" s="103"/>
      <c r="FM414" s="103"/>
      <c r="FN414" s="103"/>
      <c r="FO414" s="103"/>
      <c r="FP414" s="103"/>
      <c r="FQ414" s="103"/>
      <c r="FR414" s="103"/>
      <c r="FS414" s="103"/>
      <c r="FT414" s="103"/>
      <c r="FU414" s="103"/>
      <c r="FV414" s="103"/>
      <c r="FW414" s="103"/>
      <c r="FX414" s="103"/>
      <c r="FY414" s="103"/>
      <c r="FZ414" s="103"/>
      <c r="GA414" s="103"/>
      <c r="GB414" s="103"/>
      <c r="GC414" s="103"/>
      <c r="GD414" s="103"/>
      <c r="GE414" s="103"/>
      <c r="GF414" s="103"/>
      <c r="GG414" s="103"/>
      <c r="GH414" s="103"/>
      <c r="GI414" s="103"/>
      <c r="GJ414" s="103"/>
      <c r="GK414" s="103"/>
      <c r="GL414" s="103"/>
      <c r="GM414" s="103"/>
      <c r="GN414" s="103"/>
      <c r="GO414" s="103"/>
      <c r="GP414" s="103"/>
      <c r="GQ414" s="103"/>
      <c r="GR414" s="103"/>
      <c r="GS414" s="103"/>
      <c r="GT414" s="103"/>
      <c r="GU414" s="103"/>
      <c r="GV414" s="103"/>
      <c r="GW414" s="103"/>
      <c r="GX414" s="103"/>
      <c r="GY414" s="103"/>
      <c r="GZ414" s="103"/>
      <c r="HA414" s="103"/>
      <c r="HB414" s="103"/>
      <c r="HC414" s="103"/>
      <c r="HD414" s="103"/>
      <c r="HE414" s="103"/>
      <c r="HF414" s="103"/>
      <c r="HG414" s="103"/>
      <c r="HH414" s="103"/>
      <c r="HI414" s="103"/>
      <c r="HJ414" s="103"/>
      <c r="HK414" s="103"/>
      <c r="HL414" s="103"/>
      <c r="HM414" s="103"/>
      <c r="HN414" s="103"/>
      <c r="HO414" s="103"/>
      <c r="HP414" s="103"/>
      <c r="HQ414" s="103"/>
      <c r="HR414" s="103"/>
      <c r="HS414" s="103"/>
      <c r="HT414" s="103"/>
      <c r="HU414" s="103"/>
      <c r="HV414" s="103"/>
      <c r="HW414" s="103"/>
      <c r="HX414" s="103"/>
      <c r="HY414" s="103"/>
      <c r="HZ414" s="103"/>
      <c r="IA414" s="103"/>
      <c r="IB414" s="103"/>
      <c r="IC414" s="103"/>
      <c r="ID414" s="103"/>
      <c r="IE414" s="103"/>
      <c r="IF414" s="103"/>
      <c r="IG414" s="103"/>
      <c r="IH414" s="103"/>
      <c r="II414" s="103"/>
      <c r="IJ414" s="103"/>
      <c r="IK414" s="103"/>
      <c r="IL414" s="103"/>
      <c r="IM414" s="103"/>
      <c r="IN414" s="103"/>
      <c r="IO414" s="103"/>
      <c r="IP414" s="103"/>
      <c r="IQ414" s="103"/>
      <c r="IR414" s="103"/>
      <c r="IS414" s="103"/>
      <c r="IT414" s="103"/>
      <c r="IU414" s="103"/>
      <c r="IV414" s="103"/>
      <c r="IW414" s="103"/>
      <c r="IX414" s="103"/>
      <c r="IY414" s="103"/>
      <c r="IZ414" s="103"/>
    </row>
    <row r="415" spans="1:260" s="108" customFormat="1" ht="15" hidden="1" x14ac:dyDescent="0.25">
      <c r="A415" s="8"/>
      <c r="B415" s="8"/>
      <c r="C415" s="4"/>
      <c r="D415" s="9"/>
      <c r="E415" s="9"/>
      <c r="F415" s="9"/>
      <c r="G415" s="9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103"/>
      <c r="U415" s="4"/>
      <c r="V415" s="4"/>
      <c r="W415" s="4"/>
      <c r="X415" s="4"/>
      <c r="Y415" s="4"/>
      <c r="Z415" s="4"/>
      <c r="AA415" s="4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3"/>
      <c r="BQ415" s="103"/>
      <c r="BR415" s="103"/>
      <c r="BS415" s="103"/>
      <c r="BT415" s="103"/>
      <c r="BU415" s="103"/>
      <c r="BV415" s="103"/>
      <c r="BW415" s="103"/>
      <c r="BX415" s="103"/>
      <c r="BY415" s="103"/>
      <c r="BZ415" s="103"/>
      <c r="CA415" s="103"/>
      <c r="CB415" s="103"/>
      <c r="CC415" s="103"/>
      <c r="CD415" s="103"/>
      <c r="CE415" s="103"/>
      <c r="CF415" s="103"/>
      <c r="CG415" s="103"/>
      <c r="CH415" s="103"/>
      <c r="CI415" s="103"/>
      <c r="CJ415" s="103"/>
      <c r="CK415" s="103"/>
      <c r="CL415" s="103"/>
      <c r="CM415" s="103"/>
      <c r="CN415" s="103"/>
      <c r="CO415" s="103"/>
      <c r="CP415" s="103"/>
      <c r="CQ415" s="103"/>
      <c r="CR415" s="103"/>
      <c r="CS415" s="103"/>
      <c r="CT415" s="103"/>
      <c r="CU415" s="103"/>
      <c r="CV415" s="103"/>
      <c r="CW415" s="103"/>
      <c r="CX415" s="103"/>
      <c r="CY415" s="103"/>
      <c r="CZ415" s="103"/>
      <c r="DA415" s="103"/>
      <c r="DB415" s="103"/>
      <c r="DC415" s="103"/>
      <c r="DD415" s="103"/>
      <c r="DE415" s="103"/>
      <c r="DF415" s="103"/>
      <c r="DG415" s="103"/>
      <c r="DH415" s="103"/>
      <c r="DI415" s="103"/>
      <c r="DJ415" s="103"/>
      <c r="DK415" s="103"/>
      <c r="DL415" s="103"/>
      <c r="DM415" s="103"/>
      <c r="DN415" s="103"/>
      <c r="DO415" s="103"/>
      <c r="DP415" s="103"/>
      <c r="DQ415" s="103"/>
      <c r="DR415" s="103"/>
      <c r="DS415" s="103"/>
      <c r="DT415" s="103"/>
      <c r="DU415" s="103"/>
      <c r="DV415" s="103"/>
      <c r="DW415" s="103"/>
      <c r="DX415" s="103"/>
      <c r="DY415" s="103"/>
      <c r="DZ415" s="103"/>
      <c r="EA415" s="103"/>
      <c r="EB415" s="103"/>
      <c r="EC415" s="103"/>
      <c r="ED415" s="103"/>
      <c r="EE415" s="103"/>
      <c r="EF415" s="103"/>
      <c r="EG415" s="103"/>
      <c r="EH415" s="103"/>
      <c r="EI415" s="103"/>
      <c r="EJ415" s="103"/>
      <c r="EK415" s="103"/>
      <c r="EL415" s="103"/>
      <c r="EM415" s="103"/>
      <c r="EN415" s="103"/>
      <c r="EO415" s="103"/>
      <c r="EP415" s="103"/>
      <c r="EQ415" s="103"/>
      <c r="ER415" s="103"/>
      <c r="ES415" s="103"/>
      <c r="ET415" s="103"/>
      <c r="EU415" s="103"/>
      <c r="EV415" s="103"/>
      <c r="EW415" s="103"/>
      <c r="EX415" s="103"/>
      <c r="EY415" s="103"/>
      <c r="EZ415" s="103"/>
      <c r="FA415" s="103"/>
      <c r="FB415" s="103"/>
      <c r="FC415" s="103"/>
      <c r="FD415" s="103"/>
      <c r="FE415" s="103"/>
      <c r="FF415" s="103"/>
      <c r="FG415" s="103"/>
      <c r="FH415" s="103"/>
      <c r="FI415" s="103"/>
      <c r="FJ415" s="103"/>
      <c r="FK415" s="103"/>
      <c r="FL415" s="103"/>
      <c r="FM415" s="103"/>
      <c r="FN415" s="103"/>
      <c r="FO415" s="103"/>
      <c r="FP415" s="103"/>
      <c r="FQ415" s="103"/>
      <c r="FR415" s="103"/>
      <c r="FS415" s="103"/>
      <c r="FT415" s="103"/>
      <c r="FU415" s="103"/>
      <c r="FV415" s="103"/>
      <c r="FW415" s="103"/>
      <c r="FX415" s="103"/>
      <c r="FY415" s="103"/>
      <c r="FZ415" s="103"/>
      <c r="GA415" s="103"/>
      <c r="GB415" s="103"/>
      <c r="GC415" s="103"/>
      <c r="GD415" s="103"/>
      <c r="GE415" s="103"/>
      <c r="GF415" s="103"/>
      <c r="GG415" s="103"/>
      <c r="GH415" s="103"/>
      <c r="GI415" s="103"/>
      <c r="GJ415" s="103"/>
      <c r="GK415" s="103"/>
      <c r="GL415" s="103"/>
      <c r="GM415" s="103"/>
      <c r="GN415" s="103"/>
      <c r="GO415" s="103"/>
      <c r="GP415" s="103"/>
      <c r="GQ415" s="103"/>
      <c r="GR415" s="103"/>
      <c r="GS415" s="103"/>
      <c r="GT415" s="103"/>
      <c r="GU415" s="103"/>
      <c r="GV415" s="103"/>
      <c r="GW415" s="103"/>
      <c r="GX415" s="103"/>
      <c r="GY415" s="103"/>
      <c r="GZ415" s="103"/>
      <c r="HA415" s="103"/>
      <c r="HB415" s="103"/>
      <c r="HC415" s="103"/>
      <c r="HD415" s="103"/>
      <c r="HE415" s="103"/>
      <c r="HF415" s="103"/>
      <c r="HG415" s="103"/>
      <c r="HH415" s="103"/>
      <c r="HI415" s="103"/>
      <c r="HJ415" s="103"/>
      <c r="HK415" s="103"/>
      <c r="HL415" s="103"/>
      <c r="HM415" s="103"/>
      <c r="HN415" s="103"/>
      <c r="HO415" s="103"/>
      <c r="HP415" s="103"/>
      <c r="HQ415" s="103"/>
      <c r="HR415" s="103"/>
      <c r="HS415" s="103"/>
      <c r="HT415" s="103"/>
      <c r="HU415" s="103"/>
      <c r="HV415" s="103"/>
      <c r="HW415" s="103"/>
      <c r="HX415" s="103"/>
      <c r="HY415" s="103"/>
      <c r="HZ415" s="103"/>
      <c r="IA415" s="103"/>
      <c r="IB415" s="103"/>
      <c r="IC415" s="103"/>
      <c r="ID415" s="103"/>
      <c r="IE415" s="103"/>
      <c r="IF415" s="103"/>
      <c r="IG415" s="103"/>
      <c r="IH415" s="103"/>
      <c r="II415" s="103"/>
      <c r="IJ415" s="103"/>
      <c r="IK415" s="103"/>
      <c r="IL415" s="103"/>
      <c r="IM415" s="103"/>
      <c r="IN415" s="103"/>
      <c r="IO415" s="103"/>
      <c r="IP415" s="103"/>
      <c r="IQ415" s="103"/>
      <c r="IR415" s="103"/>
      <c r="IS415" s="103"/>
      <c r="IT415" s="103"/>
      <c r="IU415" s="103"/>
      <c r="IV415" s="103"/>
      <c r="IW415" s="103"/>
      <c r="IX415" s="103"/>
      <c r="IY415" s="103"/>
      <c r="IZ415" s="103"/>
    </row>
    <row r="416" spans="1:260" s="108" customFormat="1" ht="15" hidden="1" x14ac:dyDescent="0.25">
      <c r="A416" s="8"/>
      <c r="B416" s="8"/>
      <c r="C416" s="4"/>
      <c r="D416" s="9"/>
      <c r="E416" s="9"/>
      <c r="F416" s="9"/>
      <c r="G416" s="9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103"/>
      <c r="U416" s="4"/>
      <c r="V416" s="4"/>
      <c r="W416" s="4"/>
      <c r="X416" s="4"/>
      <c r="Y416" s="4"/>
      <c r="Z416" s="4"/>
      <c r="AA416" s="4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3"/>
      <c r="BQ416" s="103"/>
      <c r="BR416" s="103"/>
      <c r="BS416" s="103"/>
      <c r="BT416" s="103"/>
      <c r="BU416" s="103"/>
      <c r="BV416" s="103"/>
      <c r="BW416" s="103"/>
      <c r="BX416" s="103"/>
      <c r="BY416" s="103"/>
      <c r="BZ416" s="103"/>
      <c r="CA416" s="103"/>
      <c r="CB416" s="103"/>
      <c r="CC416" s="103"/>
      <c r="CD416" s="103"/>
      <c r="CE416" s="103"/>
      <c r="CF416" s="103"/>
      <c r="CG416" s="103"/>
      <c r="CH416" s="103"/>
      <c r="CI416" s="103"/>
      <c r="CJ416" s="103"/>
      <c r="CK416" s="103"/>
      <c r="CL416" s="103"/>
      <c r="CM416" s="103"/>
      <c r="CN416" s="103"/>
      <c r="CO416" s="103"/>
      <c r="CP416" s="103"/>
      <c r="CQ416" s="103"/>
      <c r="CR416" s="103"/>
      <c r="CS416" s="103"/>
      <c r="CT416" s="103"/>
      <c r="CU416" s="103"/>
      <c r="CV416" s="103"/>
      <c r="CW416" s="103"/>
      <c r="CX416" s="103"/>
      <c r="CY416" s="103"/>
      <c r="CZ416" s="103"/>
      <c r="DA416" s="103"/>
      <c r="DB416" s="103"/>
      <c r="DC416" s="103"/>
      <c r="DD416" s="103"/>
      <c r="DE416" s="103"/>
      <c r="DF416" s="103"/>
      <c r="DG416" s="103"/>
      <c r="DH416" s="103"/>
      <c r="DI416" s="103"/>
      <c r="DJ416" s="103"/>
      <c r="DK416" s="103"/>
      <c r="DL416" s="103"/>
      <c r="DM416" s="103"/>
      <c r="DN416" s="103"/>
      <c r="DO416" s="103"/>
      <c r="DP416" s="103"/>
      <c r="DQ416" s="103"/>
      <c r="DR416" s="103"/>
      <c r="DS416" s="103"/>
      <c r="DT416" s="103"/>
      <c r="DU416" s="103"/>
      <c r="DV416" s="103"/>
      <c r="DW416" s="103"/>
      <c r="DX416" s="103"/>
      <c r="DY416" s="103"/>
      <c r="DZ416" s="103"/>
      <c r="EA416" s="103"/>
      <c r="EB416" s="103"/>
      <c r="EC416" s="103"/>
      <c r="ED416" s="103"/>
      <c r="EE416" s="103"/>
      <c r="EF416" s="103"/>
      <c r="EG416" s="103"/>
      <c r="EH416" s="103"/>
      <c r="EI416" s="103"/>
      <c r="EJ416" s="103"/>
      <c r="EK416" s="103"/>
      <c r="EL416" s="103"/>
      <c r="EM416" s="103"/>
      <c r="EN416" s="103"/>
      <c r="EO416" s="103"/>
      <c r="EP416" s="103"/>
      <c r="EQ416" s="103"/>
      <c r="ER416" s="103"/>
      <c r="ES416" s="103"/>
      <c r="ET416" s="103"/>
      <c r="EU416" s="103"/>
      <c r="EV416" s="103"/>
      <c r="EW416" s="103"/>
      <c r="EX416" s="103"/>
      <c r="EY416" s="103"/>
      <c r="EZ416" s="103"/>
      <c r="FA416" s="103"/>
      <c r="FB416" s="103"/>
      <c r="FC416" s="103"/>
      <c r="FD416" s="103"/>
      <c r="FE416" s="103"/>
      <c r="FF416" s="103"/>
      <c r="FG416" s="103"/>
      <c r="FH416" s="103"/>
      <c r="FI416" s="103"/>
      <c r="FJ416" s="103"/>
      <c r="FK416" s="103"/>
      <c r="FL416" s="103"/>
      <c r="FM416" s="103"/>
      <c r="FN416" s="103"/>
      <c r="FO416" s="103"/>
      <c r="FP416" s="103"/>
      <c r="FQ416" s="103"/>
      <c r="FR416" s="103"/>
      <c r="FS416" s="103"/>
      <c r="FT416" s="103"/>
      <c r="FU416" s="103"/>
      <c r="FV416" s="103"/>
      <c r="FW416" s="103"/>
      <c r="FX416" s="103"/>
      <c r="FY416" s="103"/>
      <c r="FZ416" s="103"/>
      <c r="GA416" s="103"/>
      <c r="GB416" s="103"/>
      <c r="GC416" s="103"/>
      <c r="GD416" s="103"/>
      <c r="GE416" s="103"/>
      <c r="GF416" s="103"/>
      <c r="GG416" s="103"/>
      <c r="GH416" s="103"/>
      <c r="GI416" s="103"/>
      <c r="GJ416" s="103"/>
      <c r="GK416" s="103"/>
      <c r="GL416" s="103"/>
      <c r="GM416" s="103"/>
      <c r="GN416" s="103"/>
      <c r="GO416" s="103"/>
      <c r="GP416" s="103"/>
      <c r="GQ416" s="103"/>
      <c r="GR416" s="103"/>
      <c r="GS416" s="103"/>
      <c r="GT416" s="103"/>
      <c r="GU416" s="103"/>
      <c r="GV416" s="103"/>
      <c r="GW416" s="103"/>
      <c r="GX416" s="103"/>
      <c r="GY416" s="103"/>
      <c r="GZ416" s="103"/>
      <c r="HA416" s="103"/>
      <c r="HB416" s="103"/>
      <c r="HC416" s="103"/>
      <c r="HD416" s="103"/>
      <c r="HE416" s="103"/>
      <c r="HF416" s="103"/>
      <c r="HG416" s="103"/>
      <c r="HH416" s="103"/>
      <c r="HI416" s="103"/>
      <c r="HJ416" s="103"/>
      <c r="HK416" s="103"/>
      <c r="HL416" s="103"/>
      <c r="HM416" s="103"/>
      <c r="HN416" s="103"/>
      <c r="HO416" s="103"/>
      <c r="HP416" s="103"/>
      <c r="HQ416" s="103"/>
      <c r="HR416" s="103"/>
      <c r="HS416" s="103"/>
      <c r="HT416" s="103"/>
      <c r="HU416" s="103"/>
      <c r="HV416" s="103"/>
      <c r="HW416" s="103"/>
      <c r="HX416" s="103"/>
      <c r="HY416" s="103"/>
      <c r="HZ416" s="103"/>
      <c r="IA416" s="103"/>
      <c r="IB416" s="103"/>
      <c r="IC416" s="103"/>
      <c r="ID416" s="103"/>
      <c r="IE416" s="103"/>
      <c r="IF416" s="103"/>
      <c r="IG416" s="103"/>
      <c r="IH416" s="103"/>
      <c r="II416" s="103"/>
      <c r="IJ416" s="103"/>
      <c r="IK416" s="103"/>
      <c r="IL416" s="103"/>
      <c r="IM416" s="103"/>
      <c r="IN416" s="103"/>
      <c r="IO416" s="103"/>
      <c r="IP416" s="103"/>
      <c r="IQ416" s="103"/>
      <c r="IR416" s="103"/>
      <c r="IS416" s="103"/>
      <c r="IT416" s="103"/>
      <c r="IU416" s="103"/>
      <c r="IV416" s="103"/>
      <c r="IW416" s="103"/>
      <c r="IX416" s="103"/>
      <c r="IY416" s="103"/>
      <c r="IZ416" s="103"/>
    </row>
    <row r="417" spans="1:260" s="108" customFormat="1" ht="15" hidden="1" x14ac:dyDescent="0.25">
      <c r="A417" s="8"/>
      <c r="B417" s="8"/>
      <c r="C417" s="4"/>
      <c r="D417" s="9"/>
      <c r="E417" s="9"/>
      <c r="F417" s="9"/>
      <c r="G417" s="9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103"/>
      <c r="U417" s="4"/>
      <c r="V417" s="4"/>
      <c r="W417" s="4"/>
      <c r="X417" s="4"/>
      <c r="Y417" s="4"/>
      <c r="Z417" s="4"/>
      <c r="AA417" s="4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3"/>
      <c r="BQ417" s="103"/>
      <c r="BR417" s="103"/>
      <c r="BS417" s="103"/>
      <c r="BT417" s="103"/>
      <c r="BU417" s="103"/>
      <c r="BV417" s="103"/>
      <c r="BW417" s="103"/>
      <c r="BX417" s="103"/>
      <c r="BY417" s="103"/>
      <c r="BZ417" s="103"/>
      <c r="CA417" s="103"/>
      <c r="CB417" s="103"/>
      <c r="CC417" s="103"/>
      <c r="CD417" s="103"/>
      <c r="CE417" s="103"/>
      <c r="CF417" s="103"/>
      <c r="CG417" s="103"/>
      <c r="CH417" s="103"/>
      <c r="CI417" s="103"/>
      <c r="CJ417" s="103"/>
      <c r="CK417" s="103"/>
      <c r="CL417" s="103"/>
      <c r="CM417" s="103"/>
      <c r="CN417" s="103"/>
      <c r="CO417" s="103"/>
      <c r="CP417" s="103"/>
      <c r="CQ417" s="103"/>
      <c r="CR417" s="103"/>
      <c r="CS417" s="103"/>
      <c r="CT417" s="103"/>
      <c r="CU417" s="103"/>
      <c r="CV417" s="103"/>
      <c r="CW417" s="103"/>
      <c r="CX417" s="103"/>
      <c r="CY417" s="103"/>
      <c r="CZ417" s="103"/>
      <c r="DA417" s="103"/>
      <c r="DB417" s="103"/>
      <c r="DC417" s="103"/>
      <c r="DD417" s="103"/>
      <c r="DE417" s="103"/>
      <c r="DF417" s="103"/>
      <c r="DG417" s="103"/>
      <c r="DH417" s="103"/>
      <c r="DI417" s="103"/>
      <c r="DJ417" s="103"/>
      <c r="DK417" s="103"/>
      <c r="DL417" s="103"/>
      <c r="DM417" s="103"/>
      <c r="DN417" s="103"/>
      <c r="DO417" s="103"/>
      <c r="DP417" s="103"/>
      <c r="DQ417" s="103"/>
      <c r="DR417" s="103"/>
      <c r="DS417" s="103"/>
      <c r="DT417" s="103"/>
      <c r="DU417" s="103"/>
      <c r="DV417" s="103"/>
      <c r="DW417" s="103"/>
      <c r="DX417" s="103"/>
      <c r="DY417" s="103"/>
      <c r="DZ417" s="103"/>
      <c r="EA417" s="103"/>
      <c r="EB417" s="103"/>
      <c r="EC417" s="103"/>
      <c r="ED417" s="103"/>
      <c r="EE417" s="103"/>
      <c r="EF417" s="103"/>
      <c r="EG417" s="103"/>
      <c r="EH417" s="103"/>
      <c r="EI417" s="103"/>
      <c r="EJ417" s="103"/>
      <c r="EK417" s="103"/>
      <c r="EL417" s="103"/>
      <c r="EM417" s="103"/>
      <c r="EN417" s="103"/>
      <c r="EO417" s="103"/>
      <c r="EP417" s="103"/>
      <c r="EQ417" s="103"/>
      <c r="ER417" s="103"/>
      <c r="ES417" s="103"/>
      <c r="ET417" s="103"/>
      <c r="EU417" s="103"/>
      <c r="EV417" s="103"/>
      <c r="EW417" s="103"/>
      <c r="EX417" s="103"/>
      <c r="EY417" s="103"/>
      <c r="EZ417" s="103"/>
      <c r="FA417" s="103"/>
      <c r="FB417" s="103"/>
      <c r="FC417" s="103"/>
      <c r="FD417" s="103"/>
      <c r="FE417" s="103"/>
      <c r="FF417" s="103"/>
      <c r="FG417" s="103"/>
      <c r="FH417" s="103"/>
      <c r="FI417" s="103"/>
      <c r="FJ417" s="103"/>
      <c r="FK417" s="103"/>
      <c r="FL417" s="103"/>
      <c r="FM417" s="103"/>
      <c r="FN417" s="103"/>
      <c r="FO417" s="103"/>
      <c r="FP417" s="103"/>
      <c r="FQ417" s="103"/>
      <c r="FR417" s="103"/>
      <c r="FS417" s="103"/>
      <c r="FT417" s="103"/>
      <c r="FU417" s="103"/>
      <c r="FV417" s="103"/>
      <c r="FW417" s="103"/>
      <c r="FX417" s="103"/>
      <c r="FY417" s="103"/>
      <c r="FZ417" s="103"/>
      <c r="GA417" s="103"/>
      <c r="GB417" s="103"/>
      <c r="GC417" s="103"/>
      <c r="GD417" s="103"/>
      <c r="GE417" s="103"/>
      <c r="GF417" s="103"/>
      <c r="GG417" s="103"/>
      <c r="GH417" s="103"/>
      <c r="GI417" s="103"/>
      <c r="GJ417" s="103"/>
      <c r="GK417" s="103"/>
      <c r="GL417" s="103"/>
      <c r="GM417" s="103"/>
      <c r="GN417" s="103"/>
      <c r="GO417" s="103"/>
      <c r="GP417" s="103"/>
      <c r="GQ417" s="103"/>
      <c r="GR417" s="103"/>
      <c r="GS417" s="103"/>
      <c r="GT417" s="103"/>
      <c r="GU417" s="103"/>
      <c r="GV417" s="103"/>
      <c r="GW417" s="103"/>
      <c r="GX417" s="103"/>
      <c r="GY417" s="103"/>
      <c r="GZ417" s="103"/>
      <c r="HA417" s="103"/>
      <c r="HB417" s="103"/>
      <c r="HC417" s="103"/>
      <c r="HD417" s="103"/>
      <c r="HE417" s="103"/>
      <c r="HF417" s="103"/>
      <c r="HG417" s="103"/>
      <c r="HH417" s="103"/>
      <c r="HI417" s="103"/>
      <c r="HJ417" s="103"/>
      <c r="HK417" s="103"/>
      <c r="HL417" s="103"/>
      <c r="HM417" s="103"/>
      <c r="HN417" s="103"/>
      <c r="HO417" s="103"/>
      <c r="HP417" s="103"/>
      <c r="HQ417" s="103"/>
      <c r="HR417" s="103"/>
      <c r="HS417" s="103"/>
      <c r="HT417" s="103"/>
      <c r="HU417" s="103"/>
      <c r="HV417" s="103"/>
      <c r="HW417" s="103"/>
      <c r="HX417" s="103"/>
      <c r="HY417" s="103"/>
      <c r="HZ417" s="103"/>
      <c r="IA417" s="103"/>
      <c r="IB417" s="103"/>
      <c r="IC417" s="103"/>
      <c r="ID417" s="103"/>
      <c r="IE417" s="103"/>
      <c r="IF417" s="103"/>
      <c r="IG417" s="103"/>
      <c r="IH417" s="103"/>
      <c r="II417" s="103"/>
      <c r="IJ417" s="103"/>
      <c r="IK417" s="103"/>
      <c r="IL417" s="103"/>
      <c r="IM417" s="103"/>
      <c r="IN417" s="103"/>
      <c r="IO417" s="103"/>
      <c r="IP417" s="103"/>
      <c r="IQ417" s="103"/>
      <c r="IR417" s="103"/>
      <c r="IS417" s="103"/>
      <c r="IT417" s="103"/>
      <c r="IU417" s="103"/>
      <c r="IV417" s="103"/>
      <c r="IW417" s="103"/>
      <c r="IX417" s="103"/>
      <c r="IY417" s="103"/>
      <c r="IZ417" s="103"/>
    </row>
    <row r="418" spans="1:260" s="108" customFormat="1" ht="15" hidden="1" x14ac:dyDescent="0.25">
      <c r="A418" s="8"/>
      <c r="B418" s="8"/>
      <c r="C418" s="4"/>
      <c r="D418" s="9"/>
      <c r="E418" s="9"/>
      <c r="F418" s="9"/>
      <c r="G418" s="9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103"/>
      <c r="U418" s="4"/>
      <c r="V418" s="4"/>
      <c r="W418" s="4"/>
      <c r="X418" s="4"/>
      <c r="Y418" s="4"/>
      <c r="Z418" s="4"/>
      <c r="AA418" s="4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3"/>
      <c r="BQ418" s="103"/>
      <c r="BR418" s="103"/>
      <c r="BS418" s="103"/>
      <c r="BT418" s="103"/>
      <c r="BU418" s="103"/>
      <c r="BV418" s="103"/>
      <c r="BW418" s="103"/>
      <c r="BX418" s="103"/>
      <c r="BY418" s="103"/>
      <c r="BZ418" s="103"/>
      <c r="CA418" s="103"/>
      <c r="CB418" s="103"/>
      <c r="CC418" s="103"/>
      <c r="CD418" s="103"/>
      <c r="CE418" s="103"/>
      <c r="CF418" s="103"/>
      <c r="CG418" s="103"/>
      <c r="CH418" s="103"/>
      <c r="CI418" s="103"/>
      <c r="CJ418" s="103"/>
      <c r="CK418" s="103"/>
      <c r="CL418" s="103"/>
      <c r="CM418" s="103"/>
      <c r="CN418" s="103"/>
      <c r="CO418" s="103"/>
      <c r="CP418" s="103"/>
      <c r="CQ418" s="103"/>
      <c r="CR418" s="103"/>
      <c r="CS418" s="103"/>
      <c r="CT418" s="103"/>
      <c r="CU418" s="103"/>
      <c r="CV418" s="103"/>
      <c r="CW418" s="103"/>
      <c r="CX418" s="103"/>
      <c r="CY418" s="103"/>
      <c r="CZ418" s="103"/>
      <c r="DA418" s="103"/>
      <c r="DB418" s="103"/>
      <c r="DC418" s="103"/>
      <c r="DD418" s="103"/>
      <c r="DE418" s="103"/>
      <c r="DF418" s="103"/>
      <c r="DG418" s="103"/>
      <c r="DH418" s="103"/>
      <c r="DI418" s="103"/>
      <c r="DJ418" s="103"/>
      <c r="DK418" s="103"/>
      <c r="DL418" s="103"/>
      <c r="DM418" s="103"/>
      <c r="DN418" s="103"/>
      <c r="DO418" s="103"/>
      <c r="DP418" s="103"/>
      <c r="DQ418" s="103"/>
      <c r="DR418" s="103"/>
      <c r="DS418" s="103"/>
      <c r="DT418" s="103"/>
      <c r="DU418" s="103"/>
      <c r="DV418" s="103"/>
      <c r="DW418" s="103"/>
      <c r="DX418" s="103"/>
      <c r="DY418" s="103"/>
      <c r="DZ418" s="103"/>
      <c r="EA418" s="103"/>
      <c r="EB418" s="103"/>
      <c r="EC418" s="103"/>
      <c r="ED418" s="103"/>
      <c r="EE418" s="103"/>
      <c r="EF418" s="103"/>
      <c r="EG418" s="103"/>
      <c r="EH418" s="103"/>
      <c r="EI418" s="103"/>
      <c r="EJ418" s="103"/>
      <c r="EK418" s="103"/>
      <c r="EL418" s="103"/>
      <c r="EM418" s="103"/>
      <c r="EN418" s="103"/>
      <c r="EO418" s="103"/>
      <c r="EP418" s="103"/>
      <c r="EQ418" s="103"/>
      <c r="ER418" s="103"/>
      <c r="ES418" s="103"/>
      <c r="ET418" s="103"/>
      <c r="EU418" s="103"/>
      <c r="EV418" s="103"/>
      <c r="EW418" s="103"/>
      <c r="EX418" s="103"/>
      <c r="EY418" s="103"/>
      <c r="EZ418" s="103"/>
      <c r="FA418" s="103"/>
      <c r="FB418" s="103"/>
      <c r="FC418" s="103"/>
      <c r="FD418" s="103"/>
      <c r="FE418" s="103"/>
      <c r="FF418" s="103"/>
      <c r="FG418" s="103"/>
      <c r="FH418" s="103"/>
      <c r="FI418" s="103"/>
      <c r="FJ418" s="103"/>
      <c r="FK418" s="103"/>
      <c r="FL418" s="103"/>
      <c r="FM418" s="103"/>
      <c r="FN418" s="103"/>
      <c r="FO418" s="103"/>
      <c r="FP418" s="103"/>
      <c r="FQ418" s="103"/>
      <c r="FR418" s="103"/>
      <c r="FS418" s="103"/>
      <c r="FT418" s="103"/>
      <c r="FU418" s="103"/>
      <c r="FV418" s="103"/>
      <c r="FW418" s="103"/>
      <c r="FX418" s="103"/>
      <c r="FY418" s="103"/>
      <c r="FZ418" s="103"/>
      <c r="GA418" s="103"/>
      <c r="GB418" s="103"/>
      <c r="GC418" s="103"/>
      <c r="GD418" s="103"/>
      <c r="GE418" s="103"/>
      <c r="GF418" s="103"/>
      <c r="GG418" s="103"/>
      <c r="GH418" s="103"/>
      <c r="GI418" s="103"/>
      <c r="GJ418" s="103"/>
      <c r="GK418" s="103"/>
      <c r="GL418" s="103"/>
      <c r="GM418" s="103"/>
      <c r="GN418" s="103"/>
      <c r="GO418" s="103"/>
      <c r="GP418" s="103"/>
      <c r="GQ418" s="103"/>
      <c r="GR418" s="103"/>
      <c r="GS418" s="103"/>
      <c r="GT418" s="103"/>
      <c r="GU418" s="103"/>
      <c r="GV418" s="103"/>
      <c r="GW418" s="103"/>
      <c r="GX418" s="103"/>
      <c r="GY418" s="103"/>
      <c r="GZ418" s="103"/>
      <c r="HA418" s="103"/>
      <c r="HB418" s="103"/>
      <c r="HC418" s="103"/>
      <c r="HD418" s="103"/>
      <c r="HE418" s="103"/>
      <c r="HF418" s="103"/>
      <c r="HG418" s="103"/>
      <c r="HH418" s="103"/>
      <c r="HI418" s="103"/>
      <c r="HJ418" s="103"/>
      <c r="HK418" s="103"/>
      <c r="HL418" s="103"/>
      <c r="HM418" s="103"/>
      <c r="HN418" s="103"/>
      <c r="HO418" s="103"/>
      <c r="HP418" s="103"/>
      <c r="HQ418" s="103"/>
      <c r="HR418" s="103"/>
      <c r="HS418" s="103"/>
      <c r="HT418" s="103"/>
      <c r="HU418" s="103"/>
      <c r="HV418" s="103"/>
      <c r="HW418" s="103"/>
      <c r="HX418" s="103"/>
      <c r="HY418" s="103"/>
      <c r="HZ418" s="103"/>
      <c r="IA418" s="103"/>
      <c r="IB418" s="103"/>
      <c r="IC418" s="103"/>
      <c r="ID418" s="103"/>
      <c r="IE418" s="103"/>
      <c r="IF418" s="103"/>
      <c r="IG418" s="103"/>
      <c r="IH418" s="103"/>
      <c r="II418" s="103"/>
      <c r="IJ418" s="103"/>
      <c r="IK418" s="103"/>
      <c r="IL418" s="103"/>
      <c r="IM418" s="103"/>
      <c r="IN418" s="103"/>
      <c r="IO418" s="103"/>
      <c r="IP418" s="103"/>
      <c r="IQ418" s="103"/>
      <c r="IR418" s="103"/>
      <c r="IS418" s="103"/>
      <c r="IT418" s="103"/>
      <c r="IU418" s="103"/>
      <c r="IV418" s="103"/>
      <c r="IW418" s="103"/>
      <c r="IX418" s="103"/>
      <c r="IY418" s="103"/>
      <c r="IZ418" s="103"/>
    </row>
    <row r="419" spans="1:260" s="108" customFormat="1" ht="15" hidden="1" x14ac:dyDescent="0.25">
      <c r="A419" s="8"/>
      <c r="B419" s="8"/>
      <c r="C419" s="4"/>
      <c r="D419" s="9"/>
      <c r="E419" s="9"/>
      <c r="F419" s="9"/>
      <c r="G419" s="9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103"/>
      <c r="U419" s="4"/>
      <c r="V419" s="4"/>
      <c r="W419" s="4"/>
      <c r="X419" s="4"/>
      <c r="Y419" s="4"/>
      <c r="Z419" s="4"/>
      <c r="AA419" s="4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  <c r="BD419" s="103"/>
      <c r="BE419" s="103"/>
      <c r="BF419" s="103"/>
      <c r="BG419" s="103"/>
      <c r="BH419" s="103"/>
      <c r="BI419" s="103"/>
      <c r="BJ419" s="103"/>
      <c r="BK419" s="103"/>
      <c r="BL419" s="103"/>
      <c r="BM419" s="103"/>
      <c r="BN419" s="103"/>
      <c r="BO419" s="103"/>
      <c r="BP419" s="103"/>
      <c r="BQ419" s="103"/>
      <c r="BR419" s="103"/>
      <c r="BS419" s="103"/>
      <c r="BT419" s="103"/>
      <c r="BU419" s="103"/>
      <c r="BV419" s="103"/>
      <c r="BW419" s="103"/>
      <c r="BX419" s="103"/>
      <c r="BY419" s="103"/>
      <c r="BZ419" s="103"/>
      <c r="CA419" s="103"/>
      <c r="CB419" s="103"/>
      <c r="CC419" s="103"/>
      <c r="CD419" s="103"/>
      <c r="CE419" s="103"/>
      <c r="CF419" s="103"/>
      <c r="CG419" s="103"/>
      <c r="CH419" s="103"/>
      <c r="CI419" s="103"/>
      <c r="CJ419" s="103"/>
      <c r="CK419" s="103"/>
      <c r="CL419" s="103"/>
      <c r="CM419" s="103"/>
      <c r="CN419" s="103"/>
      <c r="CO419" s="103"/>
      <c r="CP419" s="103"/>
      <c r="CQ419" s="103"/>
      <c r="CR419" s="103"/>
      <c r="CS419" s="103"/>
      <c r="CT419" s="103"/>
      <c r="CU419" s="103"/>
      <c r="CV419" s="103"/>
      <c r="CW419" s="103"/>
      <c r="CX419" s="103"/>
      <c r="CY419" s="103"/>
      <c r="CZ419" s="103"/>
      <c r="DA419" s="103"/>
      <c r="DB419" s="103"/>
      <c r="DC419" s="103"/>
      <c r="DD419" s="103"/>
      <c r="DE419" s="103"/>
      <c r="DF419" s="103"/>
      <c r="DG419" s="103"/>
      <c r="DH419" s="103"/>
      <c r="DI419" s="103"/>
      <c r="DJ419" s="103"/>
      <c r="DK419" s="103"/>
      <c r="DL419" s="103"/>
      <c r="DM419" s="103"/>
      <c r="DN419" s="103"/>
      <c r="DO419" s="103"/>
      <c r="DP419" s="103"/>
      <c r="DQ419" s="103"/>
      <c r="DR419" s="103"/>
      <c r="DS419" s="103"/>
      <c r="DT419" s="103"/>
      <c r="DU419" s="103"/>
      <c r="DV419" s="103"/>
      <c r="DW419" s="103"/>
      <c r="DX419" s="103"/>
      <c r="DY419" s="103"/>
      <c r="DZ419" s="103"/>
      <c r="EA419" s="103"/>
      <c r="EB419" s="103"/>
      <c r="EC419" s="103"/>
      <c r="ED419" s="103"/>
      <c r="EE419" s="103"/>
      <c r="EF419" s="103"/>
      <c r="EG419" s="103"/>
      <c r="EH419" s="103"/>
      <c r="EI419" s="103"/>
      <c r="EJ419" s="103"/>
      <c r="EK419" s="103"/>
      <c r="EL419" s="103"/>
      <c r="EM419" s="103"/>
      <c r="EN419" s="103"/>
      <c r="EO419" s="103"/>
      <c r="EP419" s="103"/>
      <c r="EQ419" s="103"/>
      <c r="ER419" s="103"/>
      <c r="ES419" s="103"/>
      <c r="ET419" s="103"/>
      <c r="EU419" s="103"/>
      <c r="EV419" s="103"/>
      <c r="EW419" s="103"/>
      <c r="EX419" s="103"/>
      <c r="EY419" s="103"/>
      <c r="EZ419" s="103"/>
      <c r="FA419" s="103"/>
      <c r="FB419" s="103"/>
      <c r="FC419" s="103"/>
      <c r="FD419" s="103"/>
      <c r="FE419" s="103"/>
      <c r="FF419" s="103"/>
      <c r="FG419" s="103"/>
      <c r="FH419" s="103"/>
      <c r="FI419" s="103"/>
      <c r="FJ419" s="103"/>
      <c r="FK419" s="103"/>
      <c r="FL419" s="103"/>
      <c r="FM419" s="103"/>
      <c r="FN419" s="103"/>
      <c r="FO419" s="103"/>
      <c r="FP419" s="103"/>
      <c r="FQ419" s="103"/>
      <c r="FR419" s="103"/>
      <c r="FS419" s="103"/>
      <c r="FT419" s="103"/>
      <c r="FU419" s="103"/>
      <c r="FV419" s="103"/>
      <c r="FW419" s="103"/>
      <c r="FX419" s="103"/>
      <c r="FY419" s="103"/>
      <c r="FZ419" s="103"/>
      <c r="GA419" s="103"/>
      <c r="GB419" s="103"/>
      <c r="GC419" s="103"/>
      <c r="GD419" s="103"/>
      <c r="GE419" s="103"/>
      <c r="GF419" s="103"/>
      <c r="GG419" s="103"/>
      <c r="GH419" s="103"/>
      <c r="GI419" s="103"/>
      <c r="GJ419" s="103"/>
      <c r="GK419" s="103"/>
      <c r="GL419" s="103"/>
      <c r="GM419" s="103"/>
      <c r="GN419" s="103"/>
      <c r="GO419" s="103"/>
      <c r="GP419" s="103"/>
      <c r="GQ419" s="103"/>
      <c r="GR419" s="103"/>
      <c r="GS419" s="103"/>
      <c r="GT419" s="103"/>
      <c r="GU419" s="103"/>
      <c r="GV419" s="103"/>
      <c r="GW419" s="103"/>
      <c r="GX419" s="103"/>
      <c r="GY419" s="103"/>
      <c r="GZ419" s="103"/>
      <c r="HA419" s="103"/>
      <c r="HB419" s="103"/>
      <c r="HC419" s="103"/>
      <c r="HD419" s="103"/>
      <c r="HE419" s="103"/>
      <c r="HF419" s="103"/>
      <c r="HG419" s="103"/>
      <c r="HH419" s="103"/>
      <c r="HI419" s="103"/>
      <c r="HJ419" s="103"/>
      <c r="HK419" s="103"/>
      <c r="HL419" s="103"/>
      <c r="HM419" s="103"/>
      <c r="HN419" s="103"/>
      <c r="HO419" s="103"/>
      <c r="HP419" s="103"/>
      <c r="HQ419" s="103"/>
      <c r="HR419" s="103"/>
      <c r="HS419" s="103"/>
      <c r="HT419" s="103"/>
      <c r="HU419" s="103"/>
      <c r="HV419" s="103"/>
      <c r="HW419" s="103"/>
      <c r="HX419" s="103"/>
      <c r="HY419" s="103"/>
      <c r="HZ419" s="103"/>
      <c r="IA419" s="103"/>
      <c r="IB419" s="103"/>
      <c r="IC419" s="103"/>
      <c r="ID419" s="103"/>
      <c r="IE419" s="103"/>
      <c r="IF419" s="103"/>
      <c r="IG419" s="103"/>
      <c r="IH419" s="103"/>
      <c r="II419" s="103"/>
      <c r="IJ419" s="103"/>
      <c r="IK419" s="103"/>
      <c r="IL419" s="103"/>
      <c r="IM419" s="103"/>
      <c r="IN419" s="103"/>
      <c r="IO419" s="103"/>
      <c r="IP419" s="103"/>
      <c r="IQ419" s="103"/>
      <c r="IR419" s="103"/>
      <c r="IS419" s="103"/>
      <c r="IT419" s="103"/>
      <c r="IU419" s="103"/>
      <c r="IV419" s="103"/>
      <c r="IW419" s="103"/>
      <c r="IX419" s="103"/>
      <c r="IY419" s="103"/>
      <c r="IZ419" s="103"/>
    </row>
    <row r="420" spans="1:260" s="108" customFormat="1" ht="15" hidden="1" x14ac:dyDescent="0.25">
      <c r="A420" s="8"/>
      <c r="B420" s="8"/>
      <c r="C420" s="4"/>
      <c r="D420" s="9"/>
      <c r="E420" s="9"/>
      <c r="F420" s="9"/>
      <c r="G420" s="9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103"/>
      <c r="U420" s="4"/>
      <c r="V420" s="4"/>
      <c r="W420" s="4"/>
      <c r="X420" s="4"/>
      <c r="Y420" s="4"/>
      <c r="Z420" s="4"/>
      <c r="AA420" s="4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103"/>
      <c r="BX420" s="103"/>
      <c r="BY420" s="103"/>
      <c r="BZ420" s="103"/>
      <c r="CA420" s="103"/>
      <c r="CB420" s="103"/>
      <c r="CC420" s="103"/>
      <c r="CD420" s="103"/>
      <c r="CE420" s="103"/>
      <c r="CF420" s="103"/>
      <c r="CG420" s="103"/>
      <c r="CH420" s="103"/>
      <c r="CI420" s="103"/>
      <c r="CJ420" s="103"/>
      <c r="CK420" s="103"/>
      <c r="CL420" s="103"/>
      <c r="CM420" s="103"/>
      <c r="CN420" s="103"/>
      <c r="CO420" s="103"/>
      <c r="CP420" s="103"/>
      <c r="CQ420" s="103"/>
      <c r="CR420" s="103"/>
      <c r="CS420" s="103"/>
      <c r="CT420" s="103"/>
      <c r="CU420" s="103"/>
      <c r="CV420" s="103"/>
      <c r="CW420" s="103"/>
      <c r="CX420" s="103"/>
      <c r="CY420" s="103"/>
      <c r="CZ420" s="103"/>
      <c r="DA420" s="103"/>
      <c r="DB420" s="103"/>
      <c r="DC420" s="103"/>
      <c r="DD420" s="103"/>
      <c r="DE420" s="103"/>
      <c r="DF420" s="103"/>
      <c r="DG420" s="103"/>
      <c r="DH420" s="103"/>
      <c r="DI420" s="103"/>
      <c r="DJ420" s="103"/>
      <c r="DK420" s="103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  <c r="FE420" s="103"/>
      <c r="FF420" s="103"/>
      <c r="FG420" s="103"/>
      <c r="FH420" s="103"/>
      <c r="FI420" s="103"/>
      <c r="FJ420" s="103"/>
      <c r="FK420" s="103"/>
      <c r="FL420" s="103"/>
      <c r="FM420" s="103"/>
      <c r="FN420" s="103"/>
      <c r="FO420" s="103"/>
      <c r="FP420" s="103"/>
      <c r="FQ420" s="103"/>
      <c r="FR420" s="103"/>
      <c r="FS420" s="103"/>
      <c r="FT420" s="103"/>
      <c r="FU420" s="103"/>
      <c r="FV420" s="103"/>
      <c r="FW420" s="103"/>
      <c r="FX420" s="103"/>
      <c r="FY420" s="103"/>
      <c r="FZ420" s="103"/>
      <c r="GA420" s="103"/>
      <c r="GB420" s="103"/>
      <c r="GC420" s="103"/>
      <c r="GD420" s="103"/>
      <c r="GE420" s="103"/>
      <c r="GF420" s="103"/>
      <c r="GG420" s="103"/>
      <c r="GH420" s="103"/>
      <c r="GI420" s="103"/>
      <c r="GJ420" s="103"/>
      <c r="GK420" s="103"/>
      <c r="GL420" s="103"/>
      <c r="GM420" s="103"/>
      <c r="GN420" s="103"/>
      <c r="GO420" s="103"/>
      <c r="GP420" s="103"/>
      <c r="GQ420" s="103"/>
      <c r="GR420" s="103"/>
      <c r="GS420" s="103"/>
      <c r="GT420" s="103"/>
      <c r="GU420" s="103"/>
      <c r="GV420" s="103"/>
      <c r="GW420" s="103"/>
      <c r="GX420" s="103"/>
      <c r="GY420" s="103"/>
      <c r="GZ420" s="103"/>
      <c r="HA420" s="103"/>
      <c r="HB420" s="103"/>
      <c r="HC420" s="103"/>
      <c r="HD420" s="103"/>
      <c r="HE420" s="103"/>
      <c r="HF420" s="103"/>
      <c r="HG420" s="103"/>
      <c r="HH420" s="103"/>
      <c r="HI420" s="103"/>
      <c r="HJ420" s="103"/>
      <c r="HK420" s="103"/>
      <c r="HL420" s="103"/>
      <c r="HM420" s="103"/>
      <c r="HN420" s="103"/>
      <c r="HO420" s="103"/>
      <c r="HP420" s="103"/>
      <c r="HQ420" s="103"/>
      <c r="HR420" s="103"/>
      <c r="HS420" s="103"/>
      <c r="HT420" s="103"/>
      <c r="HU420" s="103"/>
      <c r="HV420" s="103"/>
      <c r="HW420" s="103"/>
      <c r="HX420" s="103"/>
      <c r="HY420" s="103"/>
      <c r="HZ420" s="103"/>
      <c r="IA420" s="103"/>
      <c r="IB420" s="103"/>
      <c r="IC420" s="103"/>
      <c r="ID420" s="103"/>
      <c r="IE420" s="103"/>
      <c r="IF420" s="103"/>
      <c r="IG420" s="103"/>
      <c r="IH420" s="103"/>
      <c r="II420" s="103"/>
      <c r="IJ420" s="103"/>
      <c r="IK420" s="103"/>
      <c r="IL420" s="103"/>
      <c r="IM420" s="103"/>
      <c r="IN420" s="103"/>
      <c r="IO420" s="103"/>
      <c r="IP420" s="103"/>
      <c r="IQ420" s="103"/>
      <c r="IR420" s="103"/>
      <c r="IS420" s="103"/>
      <c r="IT420" s="103"/>
      <c r="IU420" s="103"/>
      <c r="IV420" s="103"/>
      <c r="IW420" s="103"/>
      <c r="IX420" s="103"/>
      <c r="IY420" s="103"/>
      <c r="IZ420" s="103"/>
    </row>
    <row r="421" spans="1:260" s="108" customFormat="1" ht="15" hidden="1" x14ac:dyDescent="0.25">
      <c r="A421" s="8"/>
      <c r="B421" s="8"/>
      <c r="C421" s="4"/>
      <c r="D421" s="9"/>
      <c r="E421" s="9"/>
      <c r="F421" s="9"/>
      <c r="G421" s="9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103"/>
      <c r="U421" s="4"/>
      <c r="V421" s="4"/>
      <c r="W421" s="4"/>
      <c r="X421" s="4"/>
      <c r="Y421" s="4"/>
      <c r="Z421" s="4"/>
      <c r="AA421" s="4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  <c r="BD421" s="103"/>
      <c r="BE421" s="103"/>
      <c r="BF421" s="103"/>
      <c r="BG421" s="103"/>
      <c r="BH421" s="103"/>
      <c r="BI421" s="103"/>
      <c r="BJ421" s="103"/>
      <c r="BK421" s="103"/>
      <c r="BL421" s="103"/>
      <c r="BM421" s="103"/>
      <c r="BN421" s="103"/>
      <c r="BO421" s="103"/>
      <c r="BP421" s="103"/>
      <c r="BQ421" s="103"/>
      <c r="BR421" s="103"/>
      <c r="BS421" s="103"/>
      <c r="BT421" s="103"/>
      <c r="BU421" s="103"/>
      <c r="BV421" s="103"/>
      <c r="BW421" s="103"/>
      <c r="BX421" s="103"/>
      <c r="BY421" s="103"/>
      <c r="BZ421" s="103"/>
      <c r="CA421" s="103"/>
      <c r="CB421" s="103"/>
      <c r="CC421" s="103"/>
      <c r="CD421" s="103"/>
      <c r="CE421" s="103"/>
      <c r="CF421" s="103"/>
      <c r="CG421" s="103"/>
      <c r="CH421" s="103"/>
      <c r="CI421" s="103"/>
      <c r="CJ421" s="103"/>
      <c r="CK421" s="103"/>
      <c r="CL421" s="103"/>
      <c r="CM421" s="103"/>
      <c r="CN421" s="103"/>
      <c r="CO421" s="103"/>
      <c r="CP421" s="103"/>
      <c r="CQ421" s="103"/>
      <c r="CR421" s="103"/>
      <c r="CS421" s="103"/>
      <c r="CT421" s="103"/>
      <c r="CU421" s="103"/>
      <c r="CV421" s="103"/>
      <c r="CW421" s="103"/>
      <c r="CX421" s="103"/>
      <c r="CY421" s="103"/>
      <c r="CZ421" s="103"/>
      <c r="DA421" s="103"/>
      <c r="DB421" s="103"/>
      <c r="DC421" s="103"/>
      <c r="DD421" s="103"/>
      <c r="DE421" s="103"/>
      <c r="DF421" s="103"/>
      <c r="DG421" s="103"/>
      <c r="DH421" s="103"/>
      <c r="DI421" s="103"/>
      <c r="DJ421" s="103"/>
      <c r="DK421" s="103"/>
      <c r="DL421" s="103"/>
      <c r="DM421" s="103"/>
      <c r="DN421" s="103"/>
      <c r="DO421" s="103"/>
      <c r="DP421" s="103"/>
      <c r="DQ421" s="103"/>
      <c r="DR421" s="103"/>
      <c r="DS421" s="103"/>
      <c r="DT421" s="103"/>
      <c r="DU421" s="103"/>
      <c r="DV421" s="103"/>
      <c r="DW421" s="103"/>
      <c r="DX421" s="103"/>
      <c r="DY421" s="103"/>
      <c r="DZ421" s="103"/>
      <c r="EA421" s="103"/>
      <c r="EB421" s="103"/>
      <c r="EC421" s="103"/>
      <c r="ED421" s="103"/>
      <c r="EE421" s="103"/>
      <c r="EF421" s="103"/>
      <c r="EG421" s="103"/>
      <c r="EH421" s="103"/>
      <c r="EI421" s="103"/>
      <c r="EJ421" s="103"/>
      <c r="EK421" s="103"/>
      <c r="EL421" s="103"/>
      <c r="EM421" s="103"/>
      <c r="EN421" s="103"/>
      <c r="EO421" s="103"/>
      <c r="EP421" s="103"/>
      <c r="EQ421" s="103"/>
      <c r="ER421" s="103"/>
      <c r="ES421" s="103"/>
      <c r="ET421" s="103"/>
      <c r="EU421" s="103"/>
      <c r="EV421" s="103"/>
      <c r="EW421" s="103"/>
      <c r="EX421" s="103"/>
      <c r="EY421" s="103"/>
      <c r="EZ421" s="103"/>
      <c r="FA421" s="103"/>
      <c r="FB421" s="103"/>
      <c r="FC421" s="103"/>
      <c r="FD421" s="103"/>
      <c r="FE421" s="103"/>
      <c r="FF421" s="103"/>
      <c r="FG421" s="103"/>
      <c r="FH421" s="103"/>
      <c r="FI421" s="103"/>
      <c r="FJ421" s="103"/>
      <c r="FK421" s="103"/>
      <c r="FL421" s="103"/>
      <c r="FM421" s="103"/>
      <c r="FN421" s="103"/>
      <c r="FO421" s="103"/>
      <c r="FP421" s="103"/>
      <c r="FQ421" s="103"/>
      <c r="FR421" s="103"/>
      <c r="FS421" s="103"/>
      <c r="FT421" s="103"/>
      <c r="FU421" s="103"/>
      <c r="FV421" s="103"/>
      <c r="FW421" s="103"/>
      <c r="FX421" s="103"/>
      <c r="FY421" s="103"/>
      <c r="FZ421" s="103"/>
      <c r="GA421" s="103"/>
      <c r="GB421" s="103"/>
      <c r="GC421" s="103"/>
      <c r="GD421" s="103"/>
      <c r="GE421" s="103"/>
      <c r="GF421" s="103"/>
      <c r="GG421" s="103"/>
      <c r="GH421" s="103"/>
      <c r="GI421" s="103"/>
      <c r="GJ421" s="103"/>
      <c r="GK421" s="103"/>
      <c r="GL421" s="103"/>
      <c r="GM421" s="103"/>
      <c r="GN421" s="103"/>
      <c r="GO421" s="103"/>
      <c r="GP421" s="103"/>
      <c r="GQ421" s="103"/>
      <c r="GR421" s="103"/>
      <c r="GS421" s="103"/>
      <c r="GT421" s="103"/>
      <c r="GU421" s="103"/>
      <c r="GV421" s="103"/>
      <c r="GW421" s="103"/>
      <c r="GX421" s="103"/>
      <c r="GY421" s="103"/>
      <c r="GZ421" s="103"/>
      <c r="HA421" s="103"/>
      <c r="HB421" s="103"/>
      <c r="HC421" s="103"/>
      <c r="HD421" s="103"/>
      <c r="HE421" s="103"/>
      <c r="HF421" s="103"/>
      <c r="HG421" s="103"/>
      <c r="HH421" s="103"/>
      <c r="HI421" s="103"/>
      <c r="HJ421" s="103"/>
      <c r="HK421" s="103"/>
      <c r="HL421" s="103"/>
      <c r="HM421" s="103"/>
      <c r="HN421" s="103"/>
      <c r="HO421" s="103"/>
      <c r="HP421" s="103"/>
      <c r="HQ421" s="103"/>
      <c r="HR421" s="103"/>
      <c r="HS421" s="103"/>
      <c r="HT421" s="103"/>
      <c r="HU421" s="103"/>
      <c r="HV421" s="103"/>
      <c r="HW421" s="103"/>
      <c r="HX421" s="103"/>
      <c r="HY421" s="103"/>
      <c r="HZ421" s="103"/>
      <c r="IA421" s="103"/>
      <c r="IB421" s="103"/>
      <c r="IC421" s="103"/>
      <c r="ID421" s="103"/>
      <c r="IE421" s="103"/>
      <c r="IF421" s="103"/>
      <c r="IG421" s="103"/>
      <c r="IH421" s="103"/>
      <c r="II421" s="103"/>
      <c r="IJ421" s="103"/>
      <c r="IK421" s="103"/>
      <c r="IL421" s="103"/>
      <c r="IM421" s="103"/>
      <c r="IN421" s="103"/>
      <c r="IO421" s="103"/>
      <c r="IP421" s="103"/>
      <c r="IQ421" s="103"/>
      <c r="IR421" s="103"/>
      <c r="IS421" s="103"/>
      <c r="IT421" s="103"/>
      <c r="IU421" s="103"/>
      <c r="IV421" s="103"/>
      <c r="IW421" s="103"/>
      <c r="IX421" s="103"/>
      <c r="IY421" s="103"/>
      <c r="IZ421" s="103"/>
    </row>
    <row r="422" spans="1:260" ht="15" hidden="1" customHeight="1" x14ac:dyDescent="0.25"/>
    <row r="423" spans="1:260" ht="15" hidden="1" customHeight="1" x14ac:dyDescent="0.25"/>
    <row r="424" spans="1:260" ht="15" hidden="1" customHeight="1" x14ac:dyDescent="0.25"/>
    <row r="425" spans="1:260" ht="15" hidden="1" customHeight="1" x14ac:dyDescent="0.25"/>
    <row r="426" spans="1:260" ht="15" hidden="1" customHeight="1" x14ac:dyDescent="0.25"/>
    <row r="427" spans="1:260" ht="15" hidden="1" customHeight="1" x14ac:dyDescent="0.25"/>
    <row r="428" spans="1:260" ht="15" hidden="1" customHeight="1" x14ac:dyDescent="0.25"/>
    <row r="429" spans="1:260" ht="15" hidden="1" customHeight="1" x14ac:dyDescent="0.25"/>
    <row r="430" spans="1:260" ht="15" hidden="1" customHeight="1" x14ac:dyDescent="0.25"/>
    <row r="431" spans="1:260" ht="15" hidden="1" customHeight="1" x14ac:dyDescent="0.25"/>
    <row r="432" spans="1:260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</sheetData>
  <mergeCells count="3">
    <mergeCell ref="F35:G35"/>
    <mergeCell ref="F36:G36"/>
    <mergeCell ref="F37:G37"/>
  </mergeCells>
  <pageMargins left="0.23622047244094491" right="0.23622047244094491" top="0.35433070866141736" bottom="0.35433070866141736" header="0.31496062992125984" footer="0.31496062992125984"/>
  <pageSetup paperSize="9" scale="48" fitToHeight="0" orientation="portrait" r:id="rId1"/>
  <ignoredErrors>
    <ignoredError sqref="F42:F43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2</xdr:col>
                    <xdr:colOff>3486150</xdr:colOff>
                    <xdr:row>12</xdr:row>
                    <xdr:rowOff>0</xdr:rowOff>
                  </from>
                  <to>
                    <xdr:col>4</xdr:col>
                    <xdr:colOff>9525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Drop Down 2">
              <controlPr defaultSize="0" autoLine="0" autoPict="0">
                <anchor moveWithCells="1">
                  <from>
                    <xdr:col>2</xdr:col>
                    <xdr:colOff>3486150</xdr:colOff>
                    <xdr:row>13</xdr:row>
                    <xdr:rowOff>133350</xdr:rowOff>
                  </from>
                  <to>
                    <xdr:col>4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Drop Down 3">
              <controlPr defaultSize="0" autoLine="0" autoPict="0">
                <anchor moveWithCells="1">
                  <from>
                    <xdr:col>2</xdr:col>
                    <xdr:colOff>3505200</xdr:colOff>
                    <xdr:row>16</xdr:row>
                    <xdr:rowOff>0</xdr:rowOff>
                  </from>
                  <to>
                    <xdr:col>4</xdr:col>
                    <xdr:colOff>19050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Drop Down 4">
              <controlPr defaultSize="0" autoLine="0" autoPict="0">
                <anchor moveWithCells="1">
                  <from>
                    <xdr:col>2</xdr:col>
                    <xdr:colOff>3505200</xdr:colOff>
                    <xdr:row>17</xdr:row>
                    <xdr:rowOff>133350</xdr:rowOff>
                  </from>
                  <to>
                    <xdr:col>4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Drop Down 5">
              <controlPr defaultSize="0" autoLine="0" autoPict="0">
                <anchor moveWithCells="1">
                  <from>
                    <xdr:col>2</xdr:col>
                    <xdr:colOff>3505200</xdr:colOff>
                    <xdr:row>19</xdr:row>
                    <xdr:rowOff>133350</xdr:rowOff>
                  </from>
                  <to>
                    <xdr:col>4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Drop Down 6">
              <controlPr defaultSize="0" autoLine="0" autoPict="0">
                <anchor moveWithCells="1">
                  <from>
                    <xdr:col>2</xdr:col>
                    <xdr:colOff>3505200</xdr:colOff>
                    <xdr:row>21</xdr:row>
                    <xdr:rowOff>142875</xdr:rowOff>
                  </from>
                  <to>
                    <xdr:col>4</xdr:col>
                    <xdr:colOff>19050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IW147"/>
  <sheetViews>
    <sheetView showGridLines="0" zoomScale="85" zoomScaleNormal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0" defaultRowHeight="12.6" customHeight="1" zeroHeight="1" x14ac:dyDescent="0.2"/>
  <cols>
    <col min="1" max="1" width="2.85546875" style="16" customWidth="1"/>
    <col min="2" max="2" width="1.5703125" style="16" customWidth="1"/>
    <col min="3" max="3" width="50.7109375" style="16" customWidth="1"/>
    <col min="4" max="4" width="20.7109375" style="16" customWidth="1"/>
    <col min="5" max="5" width="1.5703125" style="16" customWidth="1"/>
    <col min="6" max="18" width="9.7109375" style="16" customWidth="1"/>
    <col min="19" max="19" width="1.5703125" style="16" customWidth="1"/>
    <col min="20" max="20" width="3.85546875" style="16" customWidth="1"/>
    <col min="21" max="23" width="9.140625" style="16" hidden="1" customWidth="1"/>
    <col min="24" max="16384" width="0" style="16" hidden="1"/>
  </cols>
  <sheetData>
    <row r="1" spans="1:257" s="133" customFormat="1" ht="12.6" customHeight="1" x14ac:dyDescent="0.25">
      <c r="B1" s="137"/>
      <c r="C1" s="134" t="s">
        <v>232</v>
      </c>
      <c r="D1" s="135"/>
      <c r="E1" s="136"/>
      <c r="F1" s="137"/>
      <c r="G1" s="137"/>
      <c r="H1" s="137"/>
      <c r="I1" s="137"/>
      <c r="J1" s="136"/>
      <c r="K1" s="135"/>
      <c r="L1" s="135"/>
      <c r="M1" s="135"/>
      <c r="N1" s="136"/>
    </row>
    <row r="2" spans="1:257" ht="12.6" customHeight="1" x14ac:dyDescent="0.2"/>
    <row r="3" spans="1:257" ht="12.6" customHeight="1" x14ac:dyDescent="0.2">
      <c r="B3" s="131" t="s">
        <v>215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57" ht="12.6" customHeight="1" x14ac:dyDescent="0.2">
      <c r="A4" s="4"/>
      <c r="B4" s="116"/>
      <c r="C4" s="117"/>
      <c r="D4" s="117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257" ht="12.6" customHeight="1" x14ac:dyDescent="0.2">
      <c r="A5" s="4"/>
      <c r="B5" s="116"/>
      <c r="C5" s="155"/>
      <c r="D5" s="156"/>
      <c r="E5" s="116"/>
      <c r="F5" s="344">
        <v>2015</v>
      </c>
      <c r="G5" s="344">
        <v>2016</v>
      </c>
      <c r="H5" s="344">
        <v>2017</v>
      </c>
      <c r="I5" s="140">
        <v>2018</v>
      </c>
      <c r="J5" s="140">
        <v>2019</v>
      </c>
      <c r="K5" s="140">
        <v>2020</v>
      </c>
      <c r="L5" s="140">
        <v>2021</v>
      </c>
      <c r="M5" s="140">
        <v>2022</v>
      </c>
      <c r="N5" s="140">
        <v>2023</v>
      </c>
      <c r="O5" s="140">
        <v>2024</v>
      </c>
      <c r="P5" s="140">
        <v>2025</v>
      </c>
      <c r="Q5" s="140">
        <v>2026</v>
      </c>
      <c r="R5" s="158" t="s">
        <v>84</v>
      </c>
      <c r="S5" s="116"/>
    </row>
    <row r="6" spans="1:257" s="15" customFormat="1" ht="12.6" customHeight="1" x14ac:dyDescent="0.2">
      <c r="B6" s="116"/>
      <c r="C6" s="284" t="s">
        <v>216</v>
      </c>
      <c r="D6" s="148" t="s">
        <v>17</v>
      </c>
      <c r="E6" s="116"/>
      <c r="F6" s="160">
        <v>4.1392498387463235E-2</v>
      </c>
      <c r="G6" s="160">
        <v>4.1392498387463235E-2</v>
      </c>
      <c r="H6" s="160">
        <v>4.1392498387463235E-2</v>
      </c>
      <c r="I6" s="160">
        <v>4.1392498387463235E-2</v>
      </c>
      <c r="J6" s="160">
        <v>3.8158939929350308E-2</v>
      </c>
      <c r="K6" s="160">
        <v>3.8848415871130158E-2</v>
      </c>
      <c r="L6" s="160">
        <v>3.798833716041173E-2</v>
      </c>
      <c r="M6" s="160">
        <v>3.5848586809120772E-2</v>
      </c>
      <c r="N6" s="160">
        <v>3.6237793060050622E-2</v>
      </c>
      <c r="O6" s="160">
        <v>3.4635267800818353E-2</v>
      </c>
      <c r="P6" s="160">
        <v>3.2622404440818119E-2</v>
      </c>
      <c r="Q6" s="160">
        <v>3.1259619113803441E-2</v>
      </c>
      <c r="R6" s="160">
        <v>3.0612268257534082E-2</v>
      </c>
      <c r="S6" s="1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</row>
    <row r="7" spans="1:257" s="15" customFormat="1" ht="12.6" customHeight="1" x14ac:dyDescent="0.2">
      <c r="B7" s="116"/>
      <c r="C7" s="284" t="s">
        <v>217</v>
      </c>
      <c r="D7" s="148" t="s">
        <v>17</v>
      </c>
      <c r="E7" s="116"/>
      <c r="F7" s="160">
        <v>7.8742527469510999E-3</v>
      </c>
      <c r="G7" s="160">
        <v>7.8742527469510999E-3</v>
      </c>
      <c r="H7" s="160">
        <v>7.8742527469510999E-3</v>
      </c>
      <c r="I7" s="160">
        <v>7.8742527469510999E-3</v>
      </c>
      <c r="J7" s="160">
        <v>1.7062233259053698E-2</v>
      </c>
      <c r="K7" s="160">
        <v>1.9484446352575589E-2</v>
      </c>
      <c r="L7" s="160">
        <v>2.1642998061887936E-2</v>
      </c>
      <c r="M7" s="160">
        <v>2.6613474822604104E-2</v>
      </c>
      <c r="N7" s="160">
        <v>3.0002403076365026E-2</v>
      </c>
      <c r="O7" s="160">
        <v>2.3566240747373825E-2</v>
      </c>
      <c r="P7" s="160">
        <v>2.2013556095729143E-2</v>
      </c>
      <c r="Q7" s="160">
        <v>2.1040341485774688E-2</v>
      </c>
      <c r="R7" s="160">
        <v>2.0224817855639402E-2</v>
      </c>
      <c r="S7" s="1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</row>
    <row r="8" spans="1:257" s="15" customFormat="1" ht="12.6" customHeight="1" x14ac:dyDescent="0.2">
      <c r="B8" s="116"/>
      <c r="C8" s="284" t="s">
        <v>194</v>
      </c>
      <c r="D8" s="148" t="s">
        <v>137</v>
      </c>
      <c r="E8" s="116"/>
      <c r="F8" s="143">
        <v>57.650858711673798</v>
      </c>
      <c r="G8" s="143">
        <v>57.650858711673798</v>
      </c>
      <c r="H8" s="143">
        <v>57.650858711673798</v>
      </c>
      <c r="I8" s="143">
        <v>57.650858711673798</v>
      </c>
      <c r="J8" s="143">
        <v>58.350546335169675</v>
      </c>
      <c r="K8" s="143">
        <v>57.525719707252172</v>
      </c>
      <c r="L8" s="143">
        <v>56.978963702740209</v>
      </c>
      <c r="M8" s="143">
        <v>57.298067473678145</v>
      </c>
      <c r="N8" s="143">
        <v>60.008683836602323</v>
      </c>
      <c r="O8" s="143">
        <v>60.662185729472753</v>
      </c>
      <c r="P8" s="143">
        <v>61.209881018473617</v>
      </c>
      <c r="Q8" s="143">
        <v>61.685376919579362</v>
      </c>
      <c r="R8" s="143">
        <v>62.127636628134994</v>
      </c>
      <c r="S8" s="1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</row>
    <row r="9" spans="1:257" s="15" customFormat="1" ht="12.6" customHeight="1" x14ac:dyDescent="0.2">
      <c r="B9" s="116"/>
      <c r="C9" s="284" t="s">
        <v>218</v>
      </c>
      <c r="D9" s="148" t="s">
        <v>137</v>
      </c>
      <c r="E9" s="116"/>
      <c r="F9" s="143">
        <v>62.459038014404655</v>
      </c>
      <c r="G9" s="143">
        <v>62.459038014404655</v>
      </c>
      <c r="H9" s="143">
        <v>62.459038014404655</v>
      </c>
      <c r="I9" s="143">
        <v>62.459038014404655</v>
      </c>
      <c r="J9" s="143">
        <v>63.018590041983252</v>
      </c>
      <c r="K9" s="143">
        <v>62.127777283832351</v>
      </c>
      <c r="L9" s="143">
        <v>61.537280798959429</v>
      </c>
      <c r="M9" s="143">
        <v>61.881912871572403</v>
      </c>
      <c r="N9" s="143">
        <v>64.809378543530514</v>
      </c>
      <c r="O9" s="143">
        <v>65.515160587830579</v>
      </c>
      <c r="P9" s="143">
        <v>66.106671499951517</v>
      </c>
      <c r="Q9" s="143">
        <v>66.620207073145721</v>
      </c>
      <c r="R9" s="143">
        <v>67.097847558385794</v>
      </c>
      <c r="S9" s="1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</row>
    <row r="10" spans="1:257" s="15" customFormat="1" ht="12.6" customHeight="1" x14ac:dyDescent="0.2">
      <c r="B10" s="116"/>
      <c r="C10" s="284" t="s">
        <v>219</v>
      </c>
      <c r="D10" s="148" t="s">
        <v>17</v>
      </c>
      <c r="E10" s="116"/>
      <c r="F10" s="160">
        <v>2.4E-2</v>
      </c>
      <c r="G10" s="160">
        <v>2.4E-2</v>
      </c>
      <c r="H10" s="160">
        <v>2.4E-2</v>
      </c>
      <c r="I10" s="160">
        <v>2.4E-2</v>
      </c>
      <c r="J10" s="160">
        <v>2.3E-2</v>
      </c>
      <c r="K10" s="160">
        <v>2.3E-2</v>
      </c>
      <c r="L10" s="160">
        <v>2.3E-2</v>
      </c>
      <c r="M10" s="160">
        <v>2.1999999999999999E-2</v>
      </c>
      <c r="N10" s="160">
        <v>2.0999999999999998E-2</v>
      </c>
      <c r="O10" s="160">
        <v>1.9999999999999997E-2</v>
      </c>
      <c r="P10" s="160">
        <v>1.9999999999999997E-2</v>
      </c>
      <c r="Q10" s="160">
        <v>1.9999999999999997E-2</v>
      </c>
      <c r="R10" s="160">
        <v>1.9999999999999997E-2</v>
      </c>
      <c r="S10" s="1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</row>
    <row r="11" spans="1:257" s="15" customFormat="1" ht="12.6" customHeight="1" x14ac:dyDescent="0.2">
      <c r="B11" s="116"/>
      <c r="C11" s="279" t="s">
        <v>221</v>
      </c>
      <c r="D11" s="148" t="s">
        <v>220</v>
      </c>
      <c r="E11" s="116"/>
      <c r="F11" s="162">
        <v>49.243333333333297</v>
      </c>
      <c r="G11" s="162">
        <v>50.243333333333297</v>
      </c>
      <c r="H11" s="162">
        <v>51.243333333333297</v>
      </c>
      <c r="I11" s="162">
        <v>52.243333333333332</v>
      </c>
      <c r="J11" s="162">
        <v>51.966666666666669</v>
      </c>
      <c r="K11" s="162">
        <v>55.995833333333344</v>
      </c>
      <c r="L11" s="162">
        <v>57.99999999999995</v>
      </c>
      <c r="M11" s="162">
        <v>60</v>
      </c>
      <c r="N11" s="162">
        <v>63.050847457627121</v>
      </c>
      <c r="O11" s="162">
        <v>66.101694915254228</v>
      </c>
      <c r="P11" s="162">
        <v>69.152542372881342</v>
      </c>
      <c r="Q11" s="162">
        <v>72.203389830508456</v>
      </c>
      <c r="R11" s="162">
        <v>74.237288135593204</v>
      </c>
      <c r="S11" s="1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</row>
    <row r="12" spans="1:257" s="15" customFormat="1" ht="12.6" customHeight="1" x14ac:dyDescent="0.2">
      <c r="B12" s="116"/>
      <c r="C12" s="279" t="s">
        <v>40</v>
      </c>
      <c r="D12" s="148"/>
      <c r="E12" s="116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</row>
    <row r="13" spans="1:257" ht="4.5" customHeight="1" x14ac:dyDescent="0.2">
      <c r="B13" s="116"/>
      <c r="C13" s="116"/>
      <c r="D13" s="150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pans="1:257" ht="12.6" customHeight="1" x14ac:dyDescent="0.2"/>
    <row r="15" spans="1:257" ht="12.6" customHeight="1" x14ac:dyDescent="0.2">
      <c r="B15" s="131" t="s">
        <v>236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</row>
    <row r="16" spans="1:257" ht="12.6" customHeight="1" x14ac:dyDescent="0.2">
      <c r="A16" s="4"/>
      <c r="B16" s="116"/>
      <c r="C16" s="117"/>
      <c r="D16" s="117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257" ht="12.6" customHeight="1" x14ac:dyDescent="0.2">
      <c r="A17" s="4"/>
      <c r="B17" s="116"/>
      <c r="C17" s="341" t="s">
        <v>243</v>
      </c>
      <c r="D17" s="156"/>
      <c r="E17" s="116"/>
      <c r="F17" s="344">
        <v>2015</v>
      </c>
      <c r="G17" s="344">
        <v>2016</v>
      </c>
      <c r="H17" s="344">
        <v>2017</v>
      </c>
      <c r="I17" s="140">
        <v>2018</v>
      </c>
      <c r="J17" s="140">
        <v>2019</v>
      </c>
      <c r="K17" s="140">
        <v>2020</v>
      </c>
      <c r="L17" s="140">
        <v>2021</v>
      </c>
      <c r="M17" s="140">
        <v>2022</v>
      </c>
      <c r="N17" s="140">
        <v>2023</v>
      </c>
      <c r="O17" s="140">
        <v>2024</v>
      </c>
      <c r="P17" s="140">
        <v>2025</v>
      </c>
      <c r="Q17" s="140">
        <v>2026</v>
      </c>
      <c r="R17" s="158" t="s">
        <v>84</v>
      </c>
      <c r="S17" s="116"/>
    </row>
    <row r="18" spans="1:257" s="15" customFormat="1" ht="12.6" customHeight="1" x14ac:dyDescent="0.2">
      <c r="B18" s="116"/>
      <c r="C18" s="284" t="s">
        <v>223</v>
      </c>
      <c r="D18" s="148" t="s">
        <v>17</v>
      </c>
      <c r="E18" s="116"/>
      <c r="F18" s="315">
        <v>4.1392498387463235E-2</v>
      </c>
      <c r="G18" s="315">
        <v>4.1392498387463235E-2</v>
      </c>
      <c r="H18" s="315">
        <v>4.1392498387463235E-2</v>
      </c>
      <c r="I18" s="315">
        <v>4.1392498387463235E-2</v>
      </c>
      <c r="J18" s="315">
        <v>3.8158939929350308E-2</v>
      </c>
      <c r="K18" s="315">
        <v>3.8848415871130158E-2</v>
      </c>
      <c r="L18" s="315">
        <v>3.798833716041173E-2</v>
      </c>
      <c r="M18" s="315">
        <v>3.5848586809120772E-2</v>
      </c>
      <c r="N18" s="315">
        <v>3.6237793060050622E-2</v>
      </c>
      <c r="O18" s="315">
        <v>3.4635267800818353E-2</v>
      </c>
      <c r="P18" s="315">
        <v>3.2622404440818119E-2</v>
      </c>
      <c r="Q18" s="315">
        <v>3.1259619113803441E-2</v>
      </c>
      <c r="R18" s="315">
        <v>3.0612268257534082E-2</v>
      </c>
      <c r="S18" s="1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</row>
    <row r="19" spans="1:257" s="15" customFormat="1" ht="12.6" customHeight="1" x14ac:dyDescent="0.2">
      <c r="B19" s="116"/>
      <c r="C19" s="284" t="s">
        <v>224</v>
      </c>
      <c r="D19" s="148" t="s">
        <v>17</v>
      </c>
      <c r="E19" s="116"/>
      <c r="F19" s="315">
        <v>7.8742527469510999E-3</v>
      </c>
      <c r="G19" s="315">
        <v>7.8742527469510999E-3</v>
      </c>
      <c r="H19" s="315">
        <v>7.8742527469510999E-3</v>
      </c>
      <c r="I19" s="315">
        <v>7.8742527469510999E-3</v>
      </c>
      <c r="J19" s="315">
        <v>1.7062233259053698E-2</v>
      </c>
      <c r="K19" s="315">
        <v>1.9484446352575589E-2</v>
      </c>
      <c r="L19" s="315">
        <v>2.1642998061887936E-2</v>
      </c>
      <c r="M19" s="315">
        <v>2.6613474822604104E-2</v>
      </c>
      <c r="N19" s="315">
        <v>3.0002403076365026E-2</v>
      </c>
      <c r="O19" s="315">
        <v>2.3566240747373825E-2</v>
      </c>
      <c r="P19" s="315">
        <v>2.2013556095729143E-2</v>
      </c>
      <c r="Q19" s="315">
        <v>2.1040341485774688E-2</v>
      </c>
      <c r="R19" s="315">
        <v>2.0224817855639402E-2</v>
      </c>
      <c r="S19" s="1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</row>
    <row r="20" spans="1:257" s="15" customFormat="1" ht="12.6" customHeight="1" x14ac:dyDescent="0.2">
      <c r="B20" s="116"/>
      <c r="C20" s="279" t="s">
        <v>40</v>
      </c>
      <c r="D20" s="148"/>
      <c r="E20" s="116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1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</row>
    <row r="21" spans="1:257" s="15" customFormat="1" ht="12.6" customHeight="1" x14ac:dyDescent="0.2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</row>
    <row r="22" spans="1:257" ht="12.6" customHeight="1" x14ac:dyDescent="0.2">
      <c r="A22" s="4"/>
      <c r="B22" s="116"/>
      <c r="C22" s="341" t="s">
        <v>233</v>
      </c>
      <c r="D22" s="156"/>
      <c r="E22" s="116"/>
      <c r="F22" s="139"/>
      <c r="G22" s="139"/>
      <c r="H22" s="139"/>
      <c r="I22" s="157"/>
      <c r="J22" s="157"/>
      <c r="K22" s="157"/>
      <c r="L22" s="157"/>
      <c r="M22" s="157"/>
      <c r="N22" s="157"/>
      <c r="O22" s="157"/>
      <c r="P22" s="157"/>
      <c r="Q22" s="157"/>
      <c r="R22" s="158"/>
      <c r="S22" s="116"/>
    </row>
    <row r="23" spans="1:257" s="15" customFormat="1" ht="12.6" customHeight="1" x14ac:dyDescent="0.2">
      <c r="B23" s="116"/>
      <c r="C23" s="284" t="s">
        <v>223</v>
      </c>
      <c r="D23" s="148" t="s">
        <v>250</v>
      </c>
      <c r="E23" s="116"/>
      <c r="F23" s="306">
        <v>500</v>
      </c>
      <c r="G23" s="306">
        <v>500</v>
      </c>
      <c r="H23" s="306">
        <v>500</v>
      </c>
      <c r="I23" s="306">
        <v>500</v>
      </c>
      <c r="J23" s="306">
        <v>519.07946996467513</v>
      </c>
      <c r="K23" s="306">
        <v>539.24488508402862</v>
      </c>
      <c r="L23" s="306">
        <v>559.72990159062817</v>
      </c>
      <c r="M23" s="306">
        <v>579.79542755746036</v>
      </c>
      <c r="N23" s="306">
        <v>600.8059342784511</v>
      </c>
      <c r="O23" s="306">
        <v>621.61500870850614</v>
      </c>
      <c r="P23" s="306">
        <v>641.89358492907763</v>
      </c>
      <c r="Q23" s="306">
        <v>661.95893390555443</v>
      </c>
      <c r="R23" s="306">
        <v>682.22299836574257</v>
      </c>
      <c r="S23" s="1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</row>
    <row r="24" spans="1:257" s="15" customFormat="1" ht="12.6" customHeight="1" x14ac:dyDescent="0.2">
      <c r="B24" s="116"/>
      <c r="C24" s="284" t="s">
        <v>224</v>
      </c>
      <c r="D24" s="148" t="s">
        <v>250</v>
      </c>
      <c r="E24" s="116"/>
      <c r="F24" s="306">
        <v>600</v>
      </c>
      <c r="G24" s="306">
        <v>600</v>
      </c>
      <c r="H24" s="306">
        <v>600</v>
      </c>
      <c r="I24" s="306">
        <v>600</v>
      </c>
      <c r="J24" s="306">
        <v>610.23733995543228</v>
      </c>
      <c r="K24" s="306">
        <v>622.12747666813232</v>
      </c>
      <c r="L24" s="306">
        <v>635.59218043990791</v>
      </c>
      <c r="M24" s="306">
        <v>652.50749693148941</v>
      </c>
      <c r="N24" s="306">
        <v>672.08428986477793</v>
      </c>
      <c r="O24" s="306">
        <v>687.92279004225907</v>
      </c>
      <c r="P24" s="306">
        <v>703.06641697038481</v>
      </c>
      <c r="Q24" s="306">
        <v>717.85917447062172</v>
      </c>
      <c r="R24" s="306">
        <v>732.37774552028975</v>
      </c>
      <c r="S24" s="1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</row>
    <row r="25" spans="1:257" s="15" customFormat="1" ht="12.6" customHeight="1" x14ac:dyDescent="0.2">
      <c r="B25" s="116"/>
      <c r="C25" s="279" t="s">
        <v>40</v>
      </c>
      <c r="D25" s="148" t="s">
        <v>250</v>
      </c>
      <c r="E25" s="11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1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</row>
    <row r="26" spans="1:257" s="15" customFormat="1" ht="12.6" customHeight="1" x14ac:dyDescent="0.2">
      <c r="B26" s="116"/>
      <c r="C26" s="163"/>
      <c r="D26" s="164"/>
      <c r="E26" s="116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</row>
    <row r="27" spans="1:257" ht="12.6" customHeight="1" x14ac:dyDescent="0.2">
      <c r="A27" s="4"/>
      <c r="B27" s="116"/>
      <c r="C27" s="341" t="s">
        <v>238</v>
      </c>
      <c r="D27" s="156"/>
      <c r="E27" s="116"/>
      <c r="F27" s="139"/>
      <c r="G27" s="139"/>
      <c r="H27" s="139"/>
      <c r="I27" s="157"/>
      <c r="J27" s="157"/>
      <c r="K27" s="157"/>
      <c r="L27" s="157"/>
      <c r="M27" s="157"/>
      <c r="N27" s="157"/>
      <c r="O27" s="157"/>
      <c r="P27" s="157"/>
      <c r="Q27" s="157"/>
      <c r="R27" s="158"/>
      <c r="S27" s="116"/>
    </row>
    <row r="28" spans="1:257" s="15" customFormat="1" ht="12.6" customHeight="1" x14ac:dyDescent="0.2">
      <c r="B28" s="116"/>
      <c r="C28" s="284" t="s">
        <v>223</v>
      </c>
      <c r="D28" s="148" t="s">
        <v>17</v>
      </c>
      <c r="E28" s="116"/>
      <c r="F28" s="313">
        <v>4.1392498387463235E-2</v>
      </c>
      <c r="G28" s="313">
        <v>4.1392498387463235E-2</v>
      </c>
      <c r="H28" s="313">
        <v>4.1392498387463235E-2</v>
      </c>
      <c r="I28" s="313">
        <v>4.1392498387463235E-2</v>
      </c>
      <c r="J28" s="313">
        <v>3.8158939929350308E-2</v>
      </c>
      <c r="K28" s="313">
        <v>3.8848415871130158E-2</v>
      </c>
      <c r="L28" s="313">
        <v>3.798833716041173E-2</v>
      </c>
      <c r="M28" s="313">
        <v>3.5848586809120772E-2</v>
      </c>
      <c r="N28" s="313">
        <v>3.6237793060050622E-2</v>
      </c>
      <c r="O28" s="313">
        <v>3.4635267800818353E-2</v>
      </c>
      <c r="P28" s="313">
        <v>3.2622404440818119E-2</v>
      </c>
      <c r="Q28" s="313">
        <v>3.1259619113803441E-2</v>
      </c>
      <c r="R28" s="313">
        <v>3.0612268257534082E-2</v>
      </c>
      <c r="S28" s="1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</row>
    <row r="29" spans="1:257" s="15" customFormat="1" ht="12.6" customHeight="1" x14ac:dyDescent="0.2">
      <c r="B29" s="116"/>
      <c r="C29" s="284" t="s">
        <v>224</v>
      </c>
      <c r="D29" s="148" t="s">
        <v>17</v>
      </c>
      <c r="E29" s="116"/>
      <c r="F29" s="313">
        <v>7.8742527469510999E-3</v>
      </c>
      <c r="G29" s="313">
        <v>7.8742527469510999E-3</v>
      </c>
      <c r="H29" s="313">
        <v>7.8742527469510999E-3</v>
      </c>
      <c r="I29" s="313">
        <v>7.8742527469510999E-3</v>
      </c>
      <c r="J29" s="313">
        <v>1.7062233259053698E-2</v>
      </c>
      <c r="K29" s="313">
        <v>1.9484446352575589E-2</v>
      </c>
      <c r="L29" s="313">
        <v>2.1642998061887936E-2</v>
      </c>
      <c r="M29" s="313">
        <v>2.6613474822604104E-2</v>
      </c>
      <c r="N29" s="313">
        <v>3.0002403076365026E-2</v>
      </c>
      <c r="O29" s="313">
        <v>2.3566240747373825E-2</v>
      </c>
      <c r="P29" s="313">
        <v>2.2013556095729143E-2</v>
      </c>
      <c r="Q29" s="313">
        <v>2.1040341485774688E-2</v>
      </c>
      <c r="R29" s="313">
        <v>2.0224817855639402E-2</v>
      </c>
      <c r="S29" s="1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</row>
    <row r="30" spans="1:257" s="15" customFormat="1" ht="12.6" customHeight="1" x14ac:dyDescent="0.2">
      <c r="B30" s="116"/>
      <c r="C30" s="279" t="s">
        <v>40</v>
      </c>
      <c r="D30" s="148" t="s">
        <v>17</v>
      </c>
      <c r="E30" s="116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1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</row>
    <row r="31" spans="1:257" s="15" customFormat="1" ht="12.6" customHeight="1" x14ac:dyDescent="0.2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</row>
    <row r="32" spans="1:257" ht="12.6" customHeight="1" x14ac:dyDescent="0.2">
      <c r="A32" s="4"/>
      <c r="B32" s="116"/>
      <c r="C32" s="341" t="s">
        <v>239</v>
      </c>
      <c r="D32" s="156"/>
      <c r="E32" s="116"/>
      <c r="F32" s="139"/>
      <c r="G32" s="139"/>
      <c r="H32" s="139"/>
      <c r="I32" s="157"/>
      <c r="J32" s="157"/>
      <c r="K32" s="157"/>
      <c r="L32" s="157"/>
      <c r="M32" s="157"/>
      <c r="N32" s="157"/>
      <c r="O32" s="157"/>
      <c r="P32" s="157"/>
      <c r="Q32" s="157"/>
      <c r="R32" s="158"/>
      <c r="S32" s="116"/>
    </row>
    <row r="33" spans="1:257" s="15" customFormat="1" ht="12.6" customHeight="1" x14ac:dyDescent="0.2">
      <c r="B33" s="116"/>
      <c r="C33" s="284" t="s">
        <v>223</v>
      </c>
      <c r="D33" s="148" t="s">
        <v>252</v>
      </c>
      <c r="E33" s="116"/>
      <c r="F33" s="306">
        <v>1328.1524393348968</v>
      </c>
      <c r="G33" s="306">
        <v>1383.1279870383719</v>
      </c>
      <c r="H33" s="306">
        <v>1440.3791100115129</v>
      </c>
      <c r="I33" s="306">
        <v>1500</v>
      </c>
      <c r="J33" s="306">
        <v>1557.2384098940254</v>
      </c>
      <c r="K33" s="306">
        <v>1617.7346552520858</v>
      </c>
      <c r="L33" s="306">
        <v>1679.1897047718844</v>
      </c>
      <c r="M33" s="306">
        <v>1739.3862826723812</v>
      </c>
      <c r="N33" s="306">
        <v>1802.4178028353533</v>
      </c>
      <c r="O33" s="306">
        <v>1864.8450261255184</v>
      </c>
      <c r="P33" s="306">
        <v>1925.6807547872329</v>
      </c>
      <c r="Q33" s="306">
        <v>1985.8768017166633</v>
      </c>
      <c r="R33" s="306">
        <v>2046.6689950972277</v>
      </c>
      <c r="S33" s="1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</row>
    <row r="34" spans="1:257" s="15" customFormat="1" ht="12.6" customHeight="1" x14ac:dyDescent="0.2">
      <c r="B34" s="116"/>
      <c r="C34" s="284" t="s">
        <v>224</v>
      </c>
      <c r="D34" s="148" t="s">
        <v>252</v>
      </c>
      <c r="E34" s="116"/>
      <c r="F34" s="306">
        <v>1758.139991270612</v>
      </c>
      <c r="G34" s="306">
        <v>1771.9840299263992</v>
      </c>
      <c r="H34" s="306">
        <v>1785.9370800416007</v>
      </c>
      <c r="I34" s="306">
        <v>1800</v>
      </c>
      <c r="J34" s="306">
        <v>1830.7120198662969</v>
      </c>
      <c r="K34" s="306">
        <v>1866.3824300043971</v>
      </c>
      <c r="L34" s="306">
        <v>1906.7765413197237</v>
      </c>
      <c r="M34" s="306">
        <v>1957.5224907944682</v>
      </c>
      <c r="N34" s="306">
        <v>2016.2528695943338</v>
      </c>
      <c r="O34" s="306">
        <v>2063.768370126777</v>
      </c>
      <c r="P34" s="306">
        <v>2109.1992509111542</v>
      </c>
      <c r="Q34" s="306">
        <v>2153.5775234118651</v>
      </c>
      <c r="R34" s="306">
        <v>2197.1332365608691</v>
      </c>
      <c r="S34" s="1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</row>
    <row r="35" spans="1:257" s="15" customFormat="1" ht="12.6" customHeight="1" x14ac:dyDescent="0.2">
      <c r="B35" s="116"/>
      <c r="C35" s="279" t="s">
        <v>40</v>
      </c>
      <c r="D35" s="148" t="s">
        <v>252</v>
      </c>
      <c r="E35" s="11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1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</row>
    <row r="36" spans="1:257" s="15" customFormat="1" ht="12.6" customHeight="1" x14ac:dyDescent="0.2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</row>
    <row r="37" spans="1:257" ht="12.6" customHeight="1" x14ac:dyDescent="0.2">
      <c r="A37" s="4"/>
      <c r="B37" s="116"/>
      <c r="C37" s="341" t="s">
        <v>260</v>
      </c>
      <c r="D37" s="156"/>
      <c r="E37" s="116"/>
      <c r="F37" s="139"/>
      <c r="G37" s="139"/>
      <c r="H37" s="139"/>
      <c r="I37" s="157"/>
      <c r="J37" s="157"/>
      <c r="K37" s="157"/>
      <c r="L37" s="157"/>
      <c r="M37" s="157"/>
      <c r="N37" s="157"/>
      <c r="O37" s="157"/>
      <c r="P37" s="157"/>
      <c r="Q37" s="157"/>
      <c r="R37" s="158"/>
      <c r="S37" s="116"/>
    </row>
    <row r="38" spans="1:257" s="15" customFormat="1" ht="12.6" customHeight="1" x14ac:dyDescent="0.2">
      <c r="B38" s="116"/>
      <c r="C38" s="284" t="s">
        <v>223</v>
      </c>
      <c r="D38" s="148" t="s">
        <v>252</v>
      </c>
      <c r="E38" s="116"/>
      <c r="F38" s="306">
        <v>1328.1524393348968</v>
      </c>
      <c r="G38" s="306">
        <v>1383.1279870383719</v>
      </c>
      <c r="H38" s="306">
        <v>1440.3791100115129</v>
      </c>
      <c r="I38" s="306">
        <v>1500</v>
      </c>
      <c r="J38" s="306">
        <v>1557.2384098940254</v>
      </c>
      <c r="K38" s="306">
        <v>1617.7346552520858</v>
      </c>
      <c r="L38" s="306">
        <v>1679.1897047718844</v>
      </c>
      <c r="M38" s="306">
        <v>1739.3862826723812</v>
      </c>
      <c r="N38" s="306">
        <v>1802.4178028353533</v>
      </c>
      <c r="O38" s="306">
        <v>1864.8450261255184</v>
      </c>
      <c r="P38" s="306">
        <v>1925.6807547872329</v>
      </c>
      <c r="Q38" s="306">
        <v>1985.8768017166633</v>
      </c>
      <c r="R38" s="306">
        <v>2046.6689950972277</v>
      </c>
      <c r="S38" s="1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</row>
    <row r="39" spans="1:257" s="15" customFormat="1" ht="12.6" customHeight="1" x14ac:dyDescent="0.2">
      <c r="B39" s="116"/>
      <c r="C39" s="284" t="s">
        <v>224</v>
      </c>
      <c r="D39" s="148" t="s">
        <v>252</v>
      </c>
      <c r="E39" s="116"/>
      <c r="F39" s="306">
        <v>1758.139991270612</v>
      </c>
      <c r="G39" s="306">
        <v>1771.9840299263992</v>
      </c>
      <c r="H39" s="306">
        <v>1785.9370800416007</v>
      </c>
      <c r="I39" s="306">
        <v>1800</v>
      </c>
      <c r="J39" s="306">
        <v>1830.7120198662969</v>
      </c>
      <c r="K39" s="306">
        <v>1866.3824300043971</v>
      </c>
      <c r="L39" s="306">
        <v>1906.7765413197237</v>
      </c>
      <c r="M39" s="306">
        <v>1957.5224907944682</v>
      </c>
      <c r="N39" s="306">
        <v>2016.2528695943338</v>
      </c>
      <c r="O39" s="306">
        <v>2063.768370126777</v>
      </c>
      <c r="P39" s="306">
        <v>2109.1992509111542</v>
      </c>
      <c r="Q39" s="306">
        <v>2153.5775234118651</v>
      </c>
      <c r="R39" s="306">
        <v>2197.1332365608691</v>
      </c>
      <c r="S39" s="1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</row>
    <row r="40" spans="1:257" s="15" customFormat="1" ht="12.6" customHeight="1" x14ac:dyDescent="0.2">
      <c r="B40" s="116"/>
      <c r="C40" s="279" t="s">
        <v>40</v>
      </c>
      <c r="D40" s="148" t="s">
        <v>252</v>
      </c>
      <c r="E40" s="11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1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s="15" customFormat="1" ht="12.6" customHeight="1" x14ac:dyDescent="0.2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</row>
    <row r="42" spans="1:257" ht="12.6" customHeight="1" x14ac:dyDescent="0.2">
      <c r="A42" s="4"/>
      <c r="B42" s="116"/>
      <c r="C42" s="341" t="s">
        <v>261</v>
      </c>
      <c r="D42" s="156"/>
      <c r="E42" s="116"/>
      <c r="F42" s="139"/>
      <c r="G42" s="139"/>
      <c r="H42" s="139"/>
      <c r="I42" s="157"/>
      <c r="J42" s="157"/>
      <c r="K42" s="157"/>
      <c r="L42" s="157"/>
      <c r="M42" s="157"/>
      <c r="N42" s="157"/>
      <c r="O42" s="157"/>
      <c r="P42" s="157"/>
      <c r="Q42" s="157"/>
      <c r="R42" s="158"/>
      <c r="S42" s="116"/>
    </row>
    <row r="43" spans="1:257" s="15" customFormat="1" ht="12.6" customHeight="1" x14ac:dyDescent="0.2">
      <c r="B43" s="116"/>
      <c r="C43" s="284" t="s">
        <v>223</v>
      </c>
      <c r="D43" s="148" t="s">
        <v>252</v>
      </c>
      <c r="E43" s="116"/>
      <c r="F43" s="306">
        <v>2000</v>
      </c>
      <c r="G43" s="306">
        <v>2000</v>
      </c>
      <c r="H43" s="306">
        <v>2000</v>
      </c>
      <c r="I43" s="306">
        <v>2000</v>
      </c>
      <c r="J43" s="306">
        <v>2000</v>
      </c>
      <c r="K43" s="306">
        <v>3000</v>
      </c>
      <c r="L43" s="306">
        <v>3000</v>
      </c>
      <c r="M43" s="306">
        <v>3000</v>
      </c>
      <c r="N43" s="306">
        <v>3000</v>
      </c>
      <c r="O43" s="306">
        <v>3000</v>
      </c>
      <c r="P43" s="306">
        <v>3000</v>
      </c>
      <c r="Q43" s="306">
        <v>3000</v>
      </c>
      <c r="R43" s="306">
        <v>3000</v>
      </c>
      <c r="S43" s="1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</row>
    <row r="44" spans="1:257" s="15" customFormat="1" ht="12.6" customHeight="1" x14ac:dyDescent="0.2">
      <c r="B44" s="116"/>
      <c r="C44" s="284" t="s">
        <v>224</v>
      </c>
      <c r="D44" s="148" t="s">
        <v>252</v>
      </c>
      <c r="E44" s="116"/>
      <c r="F44" s="306">
        <v>2000</v>
      </c>
      <c r="G44" s="306">
        <v>2000</v>
      </c>
      <c r="H44" s="306">
        <v>2000</v>
      </c>
      <c r="I44" s="306">
        <v>2000</v>
      </c>
      <c r="J44" s="306">
        <v>2000</v>
      </c>
      <c r="K44" s="306">
        <v>3000</v>
      </c>
      <c r="L44" s="306">
        <v>3000</v>
      </c>
      <c r="M44" s="306">
        <v>3000</v>
      </c>
      <c r="N44" s="306">
        <v>3000</v>
      </c>
      <c r="O44" s="306">
        <v>3000</v>
      </c>
      <c r="P44" s="306">
        <v>3000</v>
      </c>
      <c r="Q44" s="306">
        <v>3000</v>
      </c>
      <c r="R44" s="306">
        <v>3000</v>
      </c>
      <c r="S44" s="1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</row>
    <row r="45" spans="1:257" s="15" customFormat="1" ht="12.6" customHeight="1" x14ac:dyDescent="0.2">
      <c r="B45" s="116"/>
      <c r="C45" s="279" t="s">
        <v>40</v>
      </c>
      <c r="D45" s="148" t="s">
        <v>252</v>
      </c>
      <c r="E45" s="11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1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</row>
    <row r="46" spans="1:257" s="15" customFormat="1" ht="12.6" customHeight="1" x14ac:dyDescent="0.2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</row>
    <row r="47" spans="1:257" ht="12.6" customHeight="1" x14ac:dyDescent="0.2">
      <c r="A47" s="4"/>
      <c r="B47" s="116"/>
      <c r="C47" s="341" t="s">
        <v>262</v>
      </c>
      <c r="D47" s="156"/>
      <c r="E47" s="116"/>
      <c r="F47" s="139"/>
      <c r="G47" s="139"/>
      <c r="H47" s="139"/>
      <c r="I47" s="157"/>
      <c r="J47" s="157"/>
      <c r="K47" s="157"/>
      <c r="L47" s="157"/>
      <c r="M47" s="157"/>
      <c r="N47" s="157"/>
      <c r="O47" s="157"/>
      <c r="P47" s="157"/>
      <c r="Q47" s="157"/>
      <c r="R47" s="158"/>
      <c r="S47" s="116"/>
    </row>
    <row r="48" spans="1:257" s="15" customFormat="1" ht="12.6" customHeight="1" x14ac:dyDescent="0.2">
      <c r="B48" s="116"/>
      <c r="C48" s="284" t="s">
        <v>223</v>
      </c>
      <c r="D48" s="148" t="s">
        <v>17</v>
      </c>
      <c r="E48" s="116"/>
      <c r="F48" s="307">
        <f>F38/F43</f>
        <v>0.66407621966744845</v>
      </c>
      <c r="G48" s="307">
        <f t="shared" ref="G48:R48" si="0">G38/G43</f>
        <v>0.69156399351918596</v>
      </c>
      <c r="H48" s="307">
        <f t="shared" si="0"/>
        <v>0.72018955500575643</v>
      </c>
      <c r="I48" s="307">
        <f t="shared" si="0"/>
        <v>0.75</v>
      </c>
      <c r="J48" s="307">
        <f t="shared" si="0"/>
        <v>0.77861920494701264</v>
      </c>
      <c r="K48" s="307">
        <f t="shared" si="0"/>
        <v>0.53924488508402857</v>
      </c>
      <c r="L48" s="307">
        <f t="shared" si="0"/>
        <v>0.55972990159062819</v>
      </c>
      <c r="M48" s="307">
        <f t="shared" si="0"/>
        <v>0.57979542755746039</v>
      </c>
      <c r="N48" s="307">
        <f t="shared" si="0"/>
        <v>0.60080593427845108</v>
      </c>
      <c r="O48" s="307">
        <f t="shared" si="0"/>
        <v>0.62161500870850617</v>
      </c>
      <c r="P48" s="307">
        <f t="shared" si="0"/>
        <v>0.64189358492907767</v>
      </c>
      <c r="Q48" s="307">
        <f t="shared" si="0"/>
        <v>0.66195893390555438</v>
      </c>
      <c r="R48" s="307">
        <f t="shared" si="0"/>
        <v>0.68222299836574252</v>
      </c>
      <c r="S48" s="1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</row>
    <row r="49" spans="1:257" s="15" customFormat="1" ht="12.6" customHeight="1" x14ac:dyDescent="0.2">
      <c r="B49" s="116"/>
      <c r="C49" s="284" t="s">
        <v>224</v>
      </c>
      <c r="D49" s="148" t="s">
        <v>17</v>
      </c>
      <c r="E49" s="116"/>
      <c r="F49" s="307">
        <f t="shared" ref="F49:Q49" si="1">F39/F44</f>
        <v>0.87906999563530597</v>
      </c>
      <c r="G49" s="307">
        <f t="shared" si="1"/>
        <v>0.88599201496319957</v>
      </c>
      <c r="H49" s="307">
        <f t="shared" si="1"/>
        <v>0.89296854002080028</v>
      </c>
      <c r="I49" s="307">
        <f t="shared" si="1"/>
        <v>0.9</v>
      </c>
      <c r="J49" s="307">
        <f t="shared" si="1"/>
        <v>0.91535600993314847</v>
      </c>
      <c r="K49" s="307">
        <f t="shared" si="1"/>
        <v>0.6221274766681324</v>
      </c>
      <c r="L49" s="307">
        <f t="shared" si="1"/>
        <v>0.63559218043990795</v>
      </c>
      <c r="M49" s="307">
        <f t="shared" si="1"/>
        <v>0.65250749693148946</v>
      </c>
      <c r="N49" s="307">
        <f t="shared" si="1"/>
        <v>0.67208428986477797</v>
      </c>
      <c r="O49" s="307">
        <f t="shared" si="1"/>
        <v>0.68792279004225898</v>
      </c>
      <c r="P49" s="307">
        <f t="shared" si="1"/>
        <v>0.70306641697038474</v>
      </c>
      <c r="Q49" s="307">
        <f t="shared" si="1"/>
        <v>0.71785917447062164</v>
      </c>
      <c r="R49" s="307">
        <f>R39/R44</f>
        <v>0.73237774552028967</v>
      </c>
      <c r="S49" s="1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</row>
    <row r="50" spans="1:257" s="15" customFormat="1" ht="12.6" customHeight="1" x14ac:dyDescent="0.2">
      <c r="B50" s="116"/>
      <c r="C50" s="279" t="s">
        <v>40</v>
      </c>
      <c r="D50" s="148" t="s">
        <v>17</v>
      </c>
      <c r="E50" s="116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1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</row>
    <row r="51" spans="1:257" s="15" customFormat="1" ht="4.5" customHeight="1" x14ac:dyDescent="0.2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</row>
    <row r="52" spans="1:257" ht="12" hidden="1" customHeight="1" x14ac:dyDescent="0.2">
      <c r="A52" s="4"/>
      <c r="B52" s="116"/>
      <c r="C52" s="155" t="s">
        <v>40</v>
      </c>
      <c r="D52" s="156"/>
      <c r="E52" s="116"/>
      <c r="F52" s="139"/>
      <c r="G52" s="139"/>
      <c r="H52" s="139"/>
      <c r="I52" s="157"/>
      <c r="J52" s="157"/>
      <c r="K52" s="157"/>
      <c r="L52" s="157"/>
      <c r="M52" s="157"/>
      <c r="N52" s="157"/>
      <c r="O52" s="157"/>
      <c r="P52" s="157"/>
      <c r="Q52" s="157"/>
      <c r="R52" s="158"/>
      <c r="S52" s="116"/>
    </row>
    <row r="53" spans="1:257" ht="12" hidden="1" customHeight="1" x14ac:dyDescent="0.2">
      <c r="B53" s="116"/>
      <c r="C53" s="116"/>
      <c r="D53" s="15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257" ht="12.6" customHeight="1" x14ac:dyDescent="0.2"/>
    <row r="55" spans="1:257" ht="12.6" customHeight="1" x14ac:dyDescent="0.2">
      <c r="B55" s="131" t="s">
        <v>237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  <row r="56" spans="1:257" ht="12.6" customHeight="1" x14ac:dyDescent="0.2">
      <c r="A56" s="4"/>
      <c r="B56" s="116"/>
      <c r="C56" s="117"/>
      <c r="D56" s="117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</row>
    <row r="57" spans="1:257" s="15" customFormat="1" ht="12.6" customHeight="1" x14ac:dyDescent="0.2">
      <c r="B57" s="116"/>
      <c r="C57" s="341" t="s">
        <v>244</v>
      </c>
      <c r="D57" s="116"/>
      <c r="E57" s="116"/>
      <c r="F57" s="344">
        <v>2015</v>
      </c>
      <c r="G57" s="344">
        <v>2016</v>
      </c>
      <c r="H57" s="344">
        <v>2017</v>
      </c>
      <c r="I57" s="140">
        <v>2018</v>
      </c>
      <c r="J57" s="140">
        <v>2019</v>
      </c>
      <c r="K57" s="140">
        <v>2020</v>
      </c>
      <c r="L57" s="140">
        <v>2021</v>
      </c>
      <c r="M57" s="140">
        <v>2022</v>
      </c>
      <c r="N57" s="140">
        <v>2023</v>
      </c>
      <c r="O57" s="140">
        <v>2024</v>
      </c>
      <c r="P57" s="140">
        <v>2025</v>
      </c>
      <c r="Q57" s="140">
        <v>2026</v>
      </c>
      <c r="R57" s="158" t="s">
        <v>84</v>
      </c>
      <c r="S57" s="1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</row>
    <row r="58" spans="1:257" s="15" customFormat="1" ht="12.6" customHeight="1" x14ac:dyDescent="0.2">
      <c r="B58" s="116"/>
      <c r="C58" s="284" t="s">
        <v>234</v>
      </c>
      <c r="D58" s="148" t="s">
        <v>17</v>
      </c>
      <c r="E58" s="116"/>
      <c r="F58" s="315">
        <v>4.1392498387463235E-2</v>
      </c>
      <c r="G58" s="315">
        <v>4.1392498387463235E-2</v>
      </c>
      <c r="H58" s="315">
        <v>4.1392498387463235E-2</v>
      </c>
      <c r="I58" s="315">
        <v>4.1392498387463235E-2</v>
      </c>
      <c r="J58" s="315">
        <v>3.8158939929350308E-2</v>
      </c>
      <c r="K58" s="315">
        <v>3.8848415871130158E-2</v>
      </c>
      <c r="L58" s="315">
        <v>3.798833716041173E-2</v>
      </c>
      <c r="M58" s="315">
        <v>3.5848586809120772E-2</v>
      </c>
      <c r="N58" s="315">
        <v>3.6237793060050622E-2</v>
      </c>
      <c r="O58" s="315">
        <v>3.4635267800818353E-2</v>
      </c>
      <c r="P58" s="315">
        <v>3.2622404440818119E-2</v>
      </c>
      <c r="Q58" s="315">
        <v>3.1259619113803441E-2</v>
      </c>
      <c r="R58" s="315">
        <v>3.0612268257534082E-2</v>
      </c>
      <c r="S58" s="1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</row>
    <row r="59" spans="1:257" s="15" customFormat="1" ht="12.6" customHeight="1" x14ac:dyDescent="0.2">
      <c r="B59" s="116"/>
      <c r="C59" s="284" t="s">
        <v>235</v>
      </c>
      <c r="D59" s="148" t="s">
        <v>17</v>
      </c>
      <c r="E59" s="116"/>
      <c r="F59" s="315">
        <v>7.8742527469510999E-3</v>
      </c>
      <c r="G59" s="315">
        <v>7.8742527469510999E-3</v>
      </c>
      <c r="H59" s="315">
        <v>7.8742527469510999E-3</v>
      </c>
      <c r="I59" s="315">
        <v>7.8742527469510999E-3</v>
      </c>
      <c r="J59" s="315">
        <v>1.7062233259053698E-2</v>
      </c>
      <c r="K59" s="315">
        <v>1.9484446352575589E-2</v>
      </c>
      <c r="L59" s="315">
        <v>2.1642998061887936E-2</v>
      </c>
      <c r="M59" s="315">
        <v>2.6613474822604104E-2</v>
      </c>
      <c r="N59" s="315">
        <v>3.0002403076365026E-2</v>
      </c>
      <c r="O59" s="315">
        <v>2.3566240747373825E-2</v>
      </c>
      <c r="P59" s="315">
        <v>2.2013556095729143E-2</v>
      </c>
      <c r="Q59" s="315">
        <v>2.1040341485774688E-2</v>
      </c>
      <c r="R59" s="315">
        <v>2.0224817855639402E-2</v>
      </c>
      <c r="S59" s="1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</row>
    <row r="60" spans="1:257" s="15" customFormat="1" ht="12.6" customHeight="1" x14ac:dyDescent="0.2">
      <c r="B60" s="116"/>
      <c r="C60" s="279" t="s">
        <v>40</v>
      </c>
      <c r="D60" s="148" t="s">
        <v>17</v>
      </c>
      <c r="E60" s="116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1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  <c r="IW60" s="16"/>
    </row>
    <row r="61" spans="1:257" s="15" customFormat="1" ht="12.6" customHeight="1" x14ac:dyDescent="0.2">
      <c r="B61" s="116"/>
      <c r="C61" s="279" t="s">
        <v>240</v>
      </c>
      <c r="D61" s="148" t="s">
        <v>17</v>
      </c>
      <c r="E61" s="116"/>
      <c r="F61" s="315">
        <v>4.1392498387463235E-2</v>
      </c>
      <c r="G61" s="315">
        <v>4.1392498387463235E-2</v>
      </c>
      <c r="H61" s="315">
        <v>4.1392498387463235E-2</v>
      </c>
      <c r="I61" s="315">
        <v>4.1392498387463235E-2</v>
      </c>
      <c r="J61" s="315">
        <v>3.8158939929350308E-2</v>
      </c>
      <c r="K61" s="315">
        <v>3.8848415871130158E-2</v>
      </c>
      <c r="L61" s="315">
        <v>3.798833716041173E-2</v>
      </c>
      <c r="M61" s="315">
        <v>3.5848586809120772E-2</v>
      </c>
      <c r="N61" s="315">
        <v>3.6237793060050622E-2</v>
      </c>
      <c r="O61" s="315">
        <v>3.4635267800818353E-2</v>
      </c>
      <c r="P61" s="315">
        <v>3.2622404440818119E-2</v>
      </c>
      <c r="Q61" s="315">
        <v>3.1259619113803441E-2</v>
      </c>
      <c r="R61" s="315">
        <v>3.0612268257534082E-2</v>
      </c>
      <c r="S61" s="1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  <c r="IW61" s="16"/>
    </row>
    <row r="62" spans="1:257" s="15" customFormat="1" ht="12.6" customHeight="1" x14ac:dyDescent="0.2">
      <c r="B62" s="116"/>
      <c r="C62" s="279" t="s">
        <v>241</v>
      </c>
      <c r="D62" s="148" t="s">
        <v>17</v>
      </c>
      <c r="E62" s="116"/>
      <c r="F62" s="315">
        <v>4.1392498387463235E-2</v>
      </c>
      <c r="G62" s="315">
        <v>4.1392498387463235E-2</v>
      </c>
      <c r="H62" s="315">
        <v>4.1392498387463235E-2</v>
      </c>
      <c r="I62" s="315">
        <v>4.1392498387463235E-2</v>
      </c>
      <c r="J62" s="315">
        <v>3.8158939929350308E-2</v>
      </c>
      <c r="K62" s="315">
        <v>3.8848415871130158E-2</v>
      </c>
      <c r="L62" s="315">
        <v>3.798833716041173E-2</v>
      </c>
      <c r="M62" s="315">
        <v>3.5848586809120772E-2</v>
      </c>
      <c r="N62" s="315">
        <v>3.6237793060050622E-2</v>
      </c>
      <c r="O62" s="315">
        <v>3.4635267800818353E-2</v>
      </c>
      <c r="P62" s="315">
        <v>3.2622404440818119E-2</v>
      </c>
      <c r="Q62" s="315">
        <v>3.1259619113803441E-2</v>
      </c>
      <c r="R62" s="315">
        <v>3.0612268257534082E-2</v>
      </c>
      <c r="S62" s="1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</row>
    <row r="63" spans="1:257" s="15" customFormat="1" ht="12.6" customHeight="1" x14ac:dyDescent="0.2">
      <c r="B63" s="116"/>
      <c r="C63" s="279" t="s">
        <v>242</v>
      </c>
      <c r="D63" s="148" t="s">
        <v>17</v>
      </c>
      <c r="E63" s="116"/>
      <c r="F63" s="315">
        <v>4.1392498387463235E-2</v>
      </c>
      <c r="G63" s="315">
        <v>4.1392498387463235E-2</v>
      </c>
      <c r="H63" s="315">
        <v>4.1392498387463235E-2</v>
      </c>
      <c r="I63" s="315">
        <v>4.1392498387463235E-2</v>
      </c>
      <c r="J63" s="315">
        <v>3.8158939929350308E-2</v>
      </c>
      <c r="K63" s="315">
        <v>3.8848415871130158E-2</v>
      </c>
      <c r="L63" s="315">
        <v>3.798833716041173E-2</v>
      </c>
      <c r="M63" s="315">
        <v>3.5848586809120772E-2</v>
      </c>
      <c r="N63" s="315">
        <v>3.6237793060050622E-2</v>
      </c>
      <c r="O63" s="315">
        <v>3.4635267800818353E-2</v>
      </c>
      <c r="P63" s="315">
        <v>3.2622404440818119E-2</v>
      </c>
      <c r="Q63" s="315">
        <v>3.1259619113803441E-2</v>
      </c>
      <c r="R63" s="315">
        <v>3.0612268257534082E-2</v>
      </c>
      <c r="S63" s="1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  <c r="IW63" s="16"/>
    </row>
    <row r="64" spans="1:257" s="15" customFormat="1" ht="12.6" customHeight="1" x14ac:dyDescent="0.2">
      <c r="B64" s="116"/>
      <c r="C64" s="279" t="s">
        <v>40</v>
      </c>
      <c r="D64" s="148" t="s">
        <v>17</v>
      </c>
      <c r="E64" s="116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1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</row>
    <row r="65" spans="2:257" s="15" customFormat="1" ht="12.6" customHeight="1" x14ac:dyDescent="0.2">
      <c r="B65" s="116"/>
      <c r="C65" s="279" t="s">
        <v>249</v>
      </c>
      <c r="D65" s="148" t="s">
        <v>17</v>
      </c>
      <c r="E65" s="116"/>
      <c r="F65" s="315">
        <v>4.1392498387463235E-2</v>
      </c>
      <c r="G65" s="315">
        <v>4.1392498387463235E-2</v>
      </c>
      <c r="H65" s="315">
        <v>4.1392498387463235E-2</v>
      </c>
      <c r="I65" s="315">
        <v>4.1392498387463235E-2</v>
      </c>
      <c r="J65" s="315">
        <v>3.8158939929350308E-2</v>
      </c>
      <c r="K65" s="315">
        <v>3.8848415871130158E-2</v>
      </c>
      <c r="L65" s="315">
        <v>3.798833716041173E-2</v>
      </c>
      <c r="M65" s="315">
        <v>3.5848586809120772E-2</v>
      </c>
      <c r="N65" s="315">
        <v>3.6237793060050622E-2</v>
      </c>
      <c r="O65" s="315">
        <v>3.4635267800818353E-2</v>
      </c>
      <c r="P65" s="315">
        <v>3.2622404440818119E-2</v>
      </c>
      <c r="Q65" s="315">
        <v>3.1259619113803441E-2</v>
      </c>
      <c r="R65" s="315">
        <v>3.0612268257534082E-2</v>
      </c>
      <c r="S65" s="1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</row>
    <row r="66" spans="2:257" s="15" customFormat="1" ht="12.6" customHeight="1" x14ac:dyDescent="0.2">
      <c r="B66" s="116"/>
      <c r="C66" s="279" t="s">
        <v>253</v>
      </c>
      <c r="D66" s="148" t="s">
        <v>17</v>
      </c>
      <c r="E66" s="116"/>
      <c r="F66" s="315">
        <v>4.1392498387463235E-2</v>
      </c>
      <c r="G66" s="315">
        <v>4.1392498387463235E-2</v>
      </c>
      <c r="H66" s="315">
        <v>4.1392498387463235E-2</v>
      </c>
      <c r="I66" s="315">
        <v>4.1392498387463235E-2</v>
      </c>
      <c r="J66" s="315">
        <v>3.8158939929350308E-2</v>
      </c>
      <c r="K66" s="315">
        <v>3.8848415871130158E-2</v>
      </c>
      <c r="L66" s="315">
        <v>3.798833716041173E-2</v>
      </c>
      <c r="M66" s="315">
        <v>3.5848586809120772E-2</v>
      </c>
      <c r="N66" s="315">
        <v>3.6237793060050622E-2</v>
      </c>
      <c r="O66" s="315">
        <v>3.4635267800818353E-2</v>
      </c>
      <c r="P66" s="315">
        <v>3.2622404440818119E-2</v>
      </c>
      <c r="Q66" s="315">
        <v>3.1259619113803441E-2</v>
      </c>
      <c r="R66" s="315">
        <v>3.0612268257534082E-2</v>
      </c>
      <c r="S66" s="1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  <c r="IW66" s="16"/>
    </row>
    <row r="67" spans="2:257" s="15" customFormat="1" ht="12.6" customHeight="1" x14ac:dyDescent="0.2">
      <c r="B67" s="116"/>
      <c r="C67" s="279" t="s">
        <v>40</v>
      </c>
      <c r="D67" s="148" t="s">
        <v>17</v>
      </c>
      <c r="E67" s="116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1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  <c r="IW67" s="16"/>
    </row>
    <row r="68" spans="2:257" s="15" customFormat="1" ht="12.6" customHeight="1" x14ac:dyDescent="0.2">
      <c r="B68" s="116"/>
      <c r="C68" s="163"/>
      <c r="D68" s="164"/>
      <c r="E68" s="116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</row>
    <row r="69" spans="2:257" s="15" customFormat="1" ht="12.6" customHeight="1" x14ac:dyDescent="0.2">
      <c r="B69" s="116"/>
      <c r="C69" s="341" t="s">
        <v>257</v>
      </c>
      <c r="D69" s="164"/>
      <c r="E69" s="116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  <c r="IW69" s="16"/>
    </row>
    <row r="70" spans="2:257" s="15" customFormat="1" ht="12.6" customHeight="1" x14ac:dyDescent="0.2">
      <c r="B70" s="116"/>
      <c r="C70" s="284" t="s">
        <v>234</v>
      </c>
      <c r="D70" s="148" t="s">
        <v>245</v>
      </c>
      <c r="E70" s="116"/>
      <c r="F70" s="306">
        <v>2000</v>
      </c>
      <c r="G70" s="306">
        <v>2082.7849967749262</v>
      </c>
      <c r="H70" s="306">
        <v>2168.996671395365</v>
      </c>
      <c r="I70" s="306">
        <v>2258.7768626185107</v>
      </c>
      <c r="J70" s="306">
        <v>2344.9693932329765</v>
      </c>
      <c r="K70" s="306">
        <v>2436.067739426363</v>
      </c>
      <c r="L70" s="306">
        <v>2528.6099020572938</v>
      </c>
      <c r="M70" s="306">
        <v>2619.2569936375971</v>
      </c>
      <c r="N70" s="306">
        <v>2714.1730865441268</v>
      </c>
      <c r="O70" s="306">
        <v>2808.1791982543564</v>
      </c>
      <c r="P70" s="306">
        <v>2899.7887558021025</v>
      </c>
      <c r="Q70" s="306">
        <v>2990.4350478189663</v>
      </c>
      <c r="R70" s="306">
        <v>3081.9790477095321</v>
      </c>
      <c r="S70" s="1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  <c r="IW70" s="16"/>
    </row>
    <row r="71" spans="2:257" s="15" customFormat="1" ht="12.6" customHeight="1" x14ac:dyDescent="0.2">
      <c r="B71" s="116"/>
      <c r="C71" s="284" t="s">
        <v>235</v>
      </c>
      <c r="D71" s="148" t="s">
        <v>245</v>
      </c>
      <c r="E71" s="116"/>
      <c r="F71" s="306">
        <v>5000</v>
      </c>
      <c r="G71" s="306">
        <v>5039.3712637347553</v>
      </c>
      <c r="H71" s="306">
        <v>5079.0525467511252</v>
      </c>
      <c r="I71" s="306">
        <v>5119.0462902192894</v>
      </c>
      <c r="J71" s="306">
        <v>5206.3886520869046</v>
      </c>
      <c r="K71" s="306">
        <v>5307.8322524691503</v>
      </c>
      <c r="L71" s="306">
        <v>5422.7096556221668</v>
      </c>
      <c r="M71" s="306">
        <v>5567.0268025123596</v>
      </c>
      <c r="N71" s="306">
        <v>5734.0509845782626</v>
      </c>
      <c r="O71" s="306">
        <v>5869.1810105385493</v>
      </c>
      <c r="P71" s="306">
        <v>5998.3825559500274</v>
      </c>
      <c r="Q71" s="306">
        <v>6124.5905732895299</v>
      </c>
      <c r="R71" s="306">
        <v>6248.459302074677</v>
      </c>
      <c r="S71" s="1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  <c r="IW71" s="16"/>
    </row>
    <row r="72" spans="2:257" s="15" customFormat="1" ht="12.6" customHeight="1" x14ac:dyDescent="0.2">
      <c r="B72" s="116"/>
      <c r="C72" s="279" t="s">
        <v>40</v>
      </c>
      <c r="D72" s="148" t="s">
        <v>251</v>
      </c>
      <c r="E72" s="11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1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  <c r="IW72" s="16"/>
    </row>
    <row r="73" spans="2:257" s="15" customFormat="1" ht="12.6" customHeight="1" x14ac:dyDescent="0.2">
      <c r="B73" s="116"/>
      <c r="C73" s="279" t="s">
        <v>240</v>
      </c>
      <c r="D73" s="148" t="s">
        <v>246</v>
      </c>
      <c r="E73" s="116"/>
      <c r="F73" s="306">
        <v>15.43</v>
      </c>
      <c r="G73" s="306">
        <v>16.068686250118557</v>
      </c>
      <c r="H73" s="306">
        <v>16.73380931981524</v>
      </c>
      <c r="I73" s="306">
        <v>17.42646349510181</v>
      </c>
      <c r="J73" s="306">
        <v>18.091438868792416</v>
      </c>
      <c r="K73" s="306">
        <v>18.794262609674394</v>
      </c>
      <c r="L73" s="306">
        <v>19.508225394372026</v>
      </c>
      <c r="M73" s="306">
        <v>20.207567705914066</v>
      </c>
      <c r="N73" s="306">
        <v>20.93984536268794</v>
      </c>
      <c r="O73" s="306">
        <v>21.665102514532361</v>
      </c>
      <c r="P73" s="306">
        <v>22.37187025101322</v>
      </c>
      <c r="Q73" s="306">
        <v>23.071206393923326</v>
      </c>
      <c r="R73" s="306">
        <v>23.77746835307904</v>
      </c>
      <c r="S73" s="1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  <c r="IW73" s="16"/>
    </row>
    <row r="74" spans="2:257" s="15" customFormat="1" ht="12.6" customHeight="1" x14ac:dyDescent="0.2">
      <c r="B74" s="116"/>
      <c r="C74" s="279" t="s">
        <v>241</v>
      </c>
      <c r="D74" s="148" t="s">
        <v>247</v>
      </c>
      <c r="E74" s="116"/>
      <c r="F74" s="306">
        <v>5623</v>
      </c>
      <c r="G74" s="306">
        <f>F74*G62+F74</f>
        <v>5855.7500184327055</v>
      </c>
      <c r="H74" s="306">
        <f t="shared" ref="H74:R75" si="2">G74*H62+G74</f>
        <v>6098.1341416280693</v>
      </c>
      <c r="I74" s="306">
        <f t="shared" si="2"/>
        <v>6350.5511492519436</v>
      </c>
      <c r="J74" s="306">
        <f t="shared" si="2"/>
        <v>6592.8814490745153</v>
      </c>
      <c r="K74" s="306">
        <f t="shared" si="2"/>
        <v>6849.0044493972209</v>
      </c>
      <c r="L74" s="306">
        <f t="shared" si="2"/>
        <v>7109.1867396340822</v>
      </c>
      <c r="M74" s="306">
        <f t="shared" si="2"/>
        <v>7364.0410376121044</v>
      </c>
      <c r="N74" s="306">
        <f t="shared" si="2"/>
        <v>7630.8976328188128</v>
      </c>
      <c r="O74" s="306">
        <f t="shared" si="2"/>
        <v>7895.1958158921234</v>
      </c>
      <c r="P74" s="306">
        <f t="shared" si="2"/>
        <v>8152.7560869376111</v>
      </c>
      <c r="Q74" s="306">
        <f t="shared" si="2"/>
        <v>8407.6081369430231</v>
      </c>
      <c r="R74" s="306">
        <f t="shared" si="2"/>
        <v>8664.98409263535</v>
      </c>
      <c r="S74" s="1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  <c r="IW74" s="16"/>
    </row>
    <row r="75" spans="2:257" s="15" customFormat="1" ht="12.6" customHeight="1" x14ac:dyDescent="0.2">
      <c r="B75" s="116"/>
      <c r="C75" s="279" t="s">
        <v>242</v>
      </c>
      <c r="D75" s="148" t="s">
        <v>248</v>
      </c>
      <c r="E75" s="116"/>
      <c r="F75" s="306">
        <v>42.35</v>
      </c>
      <c r="G75" s="306">
        <f>F75*G63+F75</f>
        <v>44.10297230670907</v>
      </c>
      <c r="H75" s="306">
        <f t="shared" si="2"/>
        <v>45.928504516796863</v>
      </c>
      <c r="I75" s="306">
        <f t="shared" si="2"/>
        <v>47.829600065946977</v>
      </c>
      <c r="J75" s="306">
        <f t="shared" si="2"/>
        <v>49.654726901708294</v>
      </c>
      <c r="K75" s="306">
        <f t="shared" si="2"/>
        <v>51.583734382353249</v>
      </c>
      <c r="L75" s="306">
        <f t="shared" si="2"/>
        <v>53.543314676063204</v>
      </c>
      <c r="M75" s="306">
        <f t="shared" si="2"/>
        <v>55.462766840276124</v>
      </c>
      <c r="N75" s="306">
        <f t="shared" si="2"/>
        <v>57.47261510757189</v>
      </c>
      <c r="O75" s="306">
        <f t="shared" si="2"/>
        <v>59.463194523036002</v>
      </c>
      <c r="P75" s="306">
        <f t="shared" si="2"/>
        <v>61.403026904109524</v>
      </c>
      <c r="Q75" s="306">
        <f t="shared" si="2"/>
        <v>63.32246213756661</v>
      </c>
      <c r="R75" s="306">
        <f t="shared" si="2"/>
        <v>65.260906335249345</v>
      </c>
      <c r="S75" s="1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  <c r="IW75" s="16"/>
    </row>
    <row r="76" spans="2:257" s="15" customFormat="1" ht="12.6" customHeight="1" x14ac:dyDescent="0.2">
      <c r="B76" s="116"/>
      <c r="C76" s="279" t="s">
        <v>40</v>
      </c>
      <c r="D76" s="148" t="s">
        <v>251</v>
      </c>
      <c r="E76" s="11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1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  <c r="IW76" s="16"/>
    </row>
    <row r="77" spans="2:257" s="15" customFormat="1" ht="12.6" customHeight="1" x14ac:dyDescent="0.2">
      <c r="B77" s="116"/>
      <c r="C77" s="279" t="s">
        <v>249</v>
      </c>
      <c r="D77" s="148" t="s">
        <v>250</v>
      </c>
      <c r="E77" s="116"/>
      <c r="F77" s="306">
        <v>87</v>
      </c>
      <c r="G77" s="306">
        <f t="shared" ref="G77:R77" si="3">F77*G65+F77</f>
        <v>90.601147359709302</v>
      </c>
      <c r="H77" s="306">
        <f t="shared" si="3"/>
        <v>94.351355205698383</v>
      </c>
      <c r="I77" s="306">
        <f t="shared" si="3"/>
        <v>98.25679352390523</v>
      </c>
      <c r="J77" s="306">
        <f t="shared" si="3"/>
        <v>102.0061686056345</v>
      </c>
      <c r="K77" s="306">
        <f t="shared" si="3"/>
        <v>105.96894666504681</v>
      </c>
      <c r="L77" s="306">
        <f t="shared" si="3"/>
        <v>109.9945307394923</v>
      </c>
      <c r="M77" s="306">
        <f t="shared" si="3"/>
        <v>113.93767922323549</v>
      </c>
      <c r="N77" s="306">
        <f t="shared" si="3"/>
        <v>118.06652926466953</v>
      </c>
      <c r="O77" s="306">
        <f t="shared" si="3"/>
        <v>122.15579512406451</v>
      </c>
      <c r="P77" s="306">
        <f t="shared" si="3"/>
        <v>126.14081087739146</v>
      </c>
      <c r="Q77" s="306">
        <f t="shared" si="3"/>
        <v>130.08392458012503</v>
      </c>
      <c r="R77" s="306">
        <f t="shared" si="3"/>
        <v>134.06608857536466</v>
      </c>
      <c r="S77" s="1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  <c r="IW77" s="16"/>
    </row>
    <row r="78" spans="2:257" s="15" customFormat="1" ht="12.6" customHeight="1" x14ac:dyDescent="0.2">
      <c r="B78" s="116"/>
      <c r="C78" s="279" t="s">
        <v>253</v>
      </c>
      <c r="D78" s="148" t="s">
        <v>250</v>
      </c>
      <c r="E78" s="116"/>
      <c r="F78" s="306">
        <v>132</v>
      </c>
      <c r="G78" s="306">
        <f t="shared" ref="G78:R78" si="4">F78*G66+F78</f>
        <v>137.46380978714515</v>
      </c>
      <c r="H78" s="306">
        <f t="shared" si="4"/>
        <v>143.15378031209411</v>
      </c>
      <c r="I78" s="306">
        <f t="shared" si="4"/>
        <v>149.07927293282174</v>
      </c>
      <c r="J78" s="306">
        <f t="shared" si="4"/>
        <v>154.76797995337651</v>
      </c>
      <c r="K78" s="306">
        <f t="shared" si="4"/>
        <v>160.78047080214003</v>
      </c>
      <c r="L78" s="306">
        <f t="shared" si="4"/>
        <v>166.88825353578147</v>
      </c>
      <c r="M78" s="306">
        <f t="shared" si="4"/>
        <v>172.87096158008148</v>
      </c>
      <c r="N78" s="306">
        <f t="shared" si="4"/>
        <v>179.13542371191244</v>
      </c>
      <c r="O78" s="306">
        <f t="shared" si="4"/>
        <v>185.3398270847876</v>
      </c>
      <c r="P78" s="306">
        <f t="shared" si="4"/>
        <v>191.38605788293884</v>
      </c>
      <c r="Q78" s="306">
        <f t="shared" si="4"/>
        <v>197.36871315605185</v>
      </c>
      <c r="R78" s="306">
        <f t="shared" si="4"/>
        <v>203.4106171488292</v>
      </c>
      <c r="S78" s="1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</row>
    <row r="79" spans="2:257" s="15" customFormat="1" ht="12.6" customHeight="1" x14ac:dyDescent="0.2">
      <c r="B79" s="116"/>
      <c r="C79" s="279" t="s">
        <v>40</v>
      </c>
      <c r="D79" s="148"/>
      <c r="E79" s="11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1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  <c r="IW79" s="16"/>
    </row>
    <row r="80" spans="2:257" s="15" customFormat="1" ht="12.6" customHeight="1" x14ac:dyDescent="0.2">
      <c r="B80" s="116"/>
      <c r="C80" s="163"/>
      <c r="D80" s="164"/>
      <c r="E80" s="116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  <c r="IW80" s="16"/>
    </row>
    <row r="81" spans="2:257" s="15" customFormat="1" ht="12.6" customHeight="1" x14ac:dyDescent="0.2">
      <c r="B81" s="116"/>
      <c r="C81" s="163"/>
      <c r="D81" s="164"/>
      <c r="E81" s="116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  <c r="IW81" s="16"/>
    </row>
    <row r="82" spans="2:257" s="15" customFormat="1" ht="12.6" customHeight="1" x14ac:dyDescent="0.2">
      <c r="B82" s="116"/>
      <c r="C82" s="341" t="s">
        <v>259</v>
      </c>
      <c r="D82" s="164"/>
      <c r="E82" s="116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</row>
    <row r="83" spans="2:257" s="15" customFormat="1" ht="12.6" customHeight="1" x14ac:dyDescent="0.2">
      <c r="B83" s="116"/>
      <c r="C83" s="284" t="s">
        <v>234</v>
      </c>
      <c r="D83" s="148" t="s">
        <v>254</v>
      </c>
      <c r="E83" s="116"/>
      <c r="F83" s="317">
        <v>0.26</v>
      </c>
      <c r="G83" s="317">
        <v>0.26</v>
      </c>
      <c r="H83" s="317">
        <v>0.26</v>
      </c>
      <c r="I83" s="317">
        <v>0.26</v>
      </c>
      <c r="J83" s="317">
        <v>0.26</v>
      </c>
      <c r="K83" s="317">
        <v>0.26</v>
      </c>
      <c r="L83" s="317">
        <v>0.26</v>
      </c>
      <c r="M83" s="317">
        <v>0.26</v>
      </c>
      <c r="N83" s="317">
        <v>0.26</v>
      </c>
      <c r="O83" s="317">
        <v>0.26</v>
      </c>
      <c r="P83" s="317">
        <v>0.26</v>
      </c>
      <c r="Q83" s="317">
        <v>0.26</v>
      </c>
      <c r="R83" s="317">
        <v>0.26</v>
      </c>
      <c r="S83" s="1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</row>
    <row r="84" spans="2:257" s="15" customFormat="1" ht="12.6" customHeight="1" x14ac:dyDescent="0.2">
      <c r="B84" s="116"/>
      <c r="C84" s="284" t="s">
        <v>235</v>
      </c>
      <c r="D84" s="148" t="s">
        <v>254</v>
      </c>
      <c r="E84" s="116"/>
      <c r="F84" s="317">
        <v>0.05</v>
      </c>
      <c r="G84" s="317">
        <v>0.05</v>
      </c>
      <c r="H84" s="317">
        <v>0.05</v>
      </c>
      <c r="I84" s="317">
        <v>0.05</v>
      </c>
      <c r="J84" s="317">
        <v>0.05</v>
      </c>
      <c r="K84" s="317">
        <v>0.05</v>
      </c>
      <c r="L84" s="317">
        <v>0.05</v>
      </c>
      <c r="M84" s="317">
        <v>0.05</v>
      </c>
      <c r="N84" s="317">
        <v>0.05</v>
      </c>
      <c r="O84" s="317">
        <v>0.05</v>
      </c>
      <c r="P84" s="317">
        <v>0.05</v>
      </c>
      <c r="Q84" s="317">
        <v>0.05</v>
      </c>
      <c r="R84" s="317">
        <v>0.05</v>
      </c>
      <c r="S84" s="1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  <c r="IW84" s="16"/>
    </row>
    <row r="85" spans="2:257" s="15" customFormat="1" ht="12.6" customHeight="1" x14ac:dyDescent="0.2">
      <c r="B85" s="116"/>
      <c r="C85" s="279" t="s">
        <v>40</v>
      </c>
      <c r="D85" s="148" t="s">
        <v>255</v>
      </c>
      <c r="E85" s="116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1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  <c r="IW85" s="16"/>
    </row>
    <row r="86" spans="2:257" s="15" customFormat="1" ht="12.6" customHeight="1" x14ac:dyDescent="0.2">
      <c r="B86" s="116"/>
      <c r="C86" s="279" t="s">
        <v>240</v>
      </c>
      <c r="D86" s="148" t="s">
        <v>256</v>
      </c>
      <c r="E86" s="116"/>
      <c r="F86" s="318">
        <v>2.3999999999999998E-3</v>
      </c>
      <c r="G86" s="318">
        <v>2.3999999999999998E-3</v>
      </c>
      <c r="H86" s="318">
        <v>2.3999999999999998E-3</v>
      </c>
      <c r="I86" s="318">
        <v>2.3999999999999998E-3</v>
      </c>
      <c r="J86" s="318">
        <v>2.3999999999999998E-3</v>
      </c>
      <c r="K86" s="318">
        <v>2.3999999999999998E-3</v>
      </c>
      <c r="L86" s="318">
        <v>2.3999999999999998E-3</v>
      </c>
      <c r="M86" s="318">
        <v>2.3999999999999998E-3</v>
      </c>
      <c r="N86" s="318">
        <v>2.3999999999999998E-3</v>
      </c>
      <c r="O86" s="318">
        <v>2.3999999999999998E-3</v>
      </c>
      <c r="P86" s="318">
        <v>2.3999999999999998E-3</v>
      </c>
      <c r="Q86" s="318">
        <v>2.3999999999999998E-3</v>
      </c>
      <c r="R86" s="318">
        <v>2.3999999999999998E-3</v>
      </c>
      <c r="S86" s="1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</row>
    <row r="87" spans="2:257" s="15" customFormat="1" ht="12.6" customHeight="1" x14ac:dyDescent="0.2">
      <c r="B87" s="116"/>
      <c r="C87" s="279" t="s">
        <v>241</v>
      </c>
      <c r="D87" s="148" t="s">
        <v>247</v>
      </c>
      <c r="E87" s="116"/>
      <c r="F87" s="318">
        <v>1E-3</v>
      </c>
      <c r="G87" s="318">
        <v>1E-3</v>
      </c>
      <c r="H87" s="318">
        <v>1E-3</v>
      </c>
      <c r="I87" s="318">
        <v>1E-3</v>
      </c>
      <c r="J87" s="318">
        <v>1E-3</v>
      </c>
      <c r="K87" s="318">
        <v>1E-3</v>
      </c>
      <c r="L87" s="318">
        <v>1E-3</v>
      </c>
      <c r="M87" s="318">
        <v>1E-3</v>
      </c>
      <c r="N87" s="318">
        <v>1E-3</v>
      </c>
      <c r="O87" s="318">
        <v>1E-3</v>
      </c>
      <c r="P87" s="318">
        <v>1E-3</v>
      </c>
      <c r="Q87" s="318">
        <v>1E-3</v>
      </c>
      <c r="R87" s="318">
        <v>1E-3</v>
      </c>
      <c r="S87" s="1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</row>
    <row r="88" spans="2:257" s="15" customFormat="1" ht="12.6" customHeight="1" x14ac:dyDescent="0.2">
      <c r="B88" s="116"/>
      <c r="C88" s="279" t="s">
        <v>242</v>
      </c>
      <c r="D88" s="148" t="s">
        <v>248</v>
      </c>
      <c r="E88" s="116"/>
      <c r="F88" s="316">
        <v>3.4</v>
      </c>
      <c r="G88" s="316">
        <v>3.4</v>
      </c>
      <c r="H88" s="316">
        <v>3.4</v>
      </c>
      <c r="I88" s="316">
        <v>3.4</v>
      </c>
      <c r="J88" s="316">
        <v>3.4</v>
      </c>
      <c r="K88" s="316">
        <v>3.4</v>
      </c>
      <c r="L88" s="316">
        <v>3.4</v>
      </c>
      <c r="M88" s="316">
        <v>3.4</v>
      </c>
      <c r="N88" s="316">
        <v>3.4</v>
      </c>
      <c r="O88" s="316">
        <v>3.4</v>
      </c>
      <c r="P88" s="316">
        <v>3.4</v>
      </c>
      <c r="Q88" s="316">
        <v>3.4</v>
      </c>
      <c r="R88" s="316">
        <v>3.4</v>
      </c>
      <c r="S88" s="1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  <c r="IW88" s="16"/>
    </row>
    <row r="89" spans="2:257" s="15" customFormat="1" ht="12.6" customHeight="1" x14ac:dyDescent="0.2">
      <c r="B89" s="116"/>
      <c r="C89" s="279" t="s">
        <v>40</v>
      </c>
      <c r="D89" s="148" t="s">
        <v>251</v>
      </c>
      <c r="E89" s="116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1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  <c r="IW89" s="16"/>
    </row>
    <row r="90" spans="2:257" s="15" customFormat="1" ht="12.6" customHeight="1" x14ac:dyDescent="0.2">
      <c r="B90" s="116"/>
      <c r="C90" s="279" t="s">
        <v>249</v>
      </c>
      <c r="D90" s="148" t="s">
        <v>250</v>
      </c>
      <c r="E90" s="116"/>
      <c r="F90" s="319">
        <v>1</v>
      </c>
      <c r="G90" s="319">
        <v>1</v>
      </c>
      <c r="H90" s="319">
        <v>1</v>
      </c>
      <c r="I90" s="319">
        <v>1</v>
      </c>
      <c r="J90" s="319">
        <v>1</v>
      </c>
      <c r="K90" s="319">
        <v>1</v>
      </c>
      <c r="L90" s="319">
        <v>1</v>
      </c>
      <c r="M90" s="319">
        <v>1</v>
      </c>
      <c r="N90" s="319">
        <v>1</v>
      </c>
      <c r="O90" s="319">
        <v>1</v>
      </c>
      <c r="P90" s="319">
        <v>1</v>
      </c>
      <c r="Q90" s="319">
        <v>1</v>
      </c>
      <c r="R90" s="319">
        <v>1</v>
      </c>
      <c r="S90" s="1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  <c r="IW90" s="16"/>
    </row>
    <row r="91" spans="2:257" s="15" customFormat="1" ht="12.6" customHeight="1" x14ac:dyDescent="0.2">
      <c r="B91" s="116"/>
      <c r="C91" s="279" t="s">
        <v>253</v>
      </c>
      <c r="D91" s="148" t="s">
        <v>250</v>
      </c>
      <c r="E91" s="116"/>
      <c r="F91" s="318">
        <v>0</v>
      </c>
      <c r="G91" s="318">
        <v>0</v>
      </c>
      <c r="H91" s="318">
        <v>0</v>
      </c>
      <c r="I91" s="318">
        <v>0</v>
      </c>
      <c r="J91" s="318">
        <v>0</v>
      </c>
      <c r="K91" s="318">
        <v>0</v>
      </c>
      <c r="L91" s="318">
        <v>0</v>
      </c>
      <c r="M91" s="318">
        <v>0</v>
      </c>
      <c r="N91" s="318">
        <v>0</v>
      </c>
      <c r="O91" s="318">
        <v>0</v>
      </c>
      <c r="P91" s="318">
        <v>0</v>
      </c>
      <c r="Q91" s="318">
        <v>0</v>
      </c>
      <c r="R91" s="318">
        <v>0</v>
      </c>
      <c r="S91" s="1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</row>
    <row r="92" spans="2:257" s="15" customFormat="1" ht="12.6" customHeight="1" x14ac:dyDescent="0.2">
      <c r="B92" s="116"/>
      <c r="C92" s="279" t="s">
        <v>40</v>
      </c>
      <c r="D92" s="148"/>
      <c r="E92" s="116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1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</row>
    <row r="93" spans="2:257" s="15" customFormat="1" ht="12.6" customHeight="1" x14ac:dyDescent="0.2">
      <c r="B93" s="116"/>
      <c r="C93" s="163"/>
      <c r="D93" s="164"/>
      <c r="E93" s="11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  <c r="IW93" s="16"/>
    </row>
    <row r="94" spans="2:257" s="15" customFormat="1" ht="12.6" customHeight="1" x14ac:dyDescent="0.2">
      <c r="B94" s="116"/>
      <c r="C94" s="341" t="s">
        <v>258</v>
      </c>
      <c r="D94" s="164"/>
      <c r="E94" s="116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  <c r="IW94" s="16"/>
    </row>
    <row r="95" spans="2:257" s="15" customFormat="1" ht="12.6" customHeight="1" x14ac:dyDescent="0.2">
      <c r="B95" s="116"/>
      <c r="C95" s="284" t="s">
        <v>234</v>
      </c>
      <c r="D95" s="148" t="s">
        <v>254</v>
      </c>
      <c r="E95" s="116"/>
      <c r="F95" s="317">
        <v>0.19</v>
      </c>
      <c r="G95" s="317">
        <v>0.19</v>
      </c>
      <c r="H95" s="317">
        <v>0.19</v>
      </c>
      <c r="I95" s="317">
        <v>0.19</v>
      </c>
      <c r="J95" s="317">
        <v>0.19</v>
      </c>
      <c r="K95" s="317">
        <v>0.19</v>
      </c>
      <c r="L95" s="317">
        <v>0.19</v>
      </c>
      <c r="M95" s="317">
        <v>0.19</v>
      </c>
      <c r="N95" s="317">
        <v>0.19</v>
      </c>
      <c r="O95" s="317">
        <v>0.19</v>
      </c>
      <c r="P95" s="317">
        <v>0.19</v>
      </c>
      <c r="Q95" s="317">
        <v>0.19</v>
      </c>
      <c r="R95" s="317">
        <v>0.19</v>
      </c>
      <c r="S95" s="1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  <c r="IW95" s="16"/>
    </row>
    <row r="96" spans="2:257" s="15" customFormat="1" ht="12.6" customHeight="1" x14ac:dyDescent="0.2">
      <c r="B96" s="116"/>
      <c r="C96" s="284" t="s">
        <v>235</v>
      </c>
      <c r="D96" s="148" t="s">
        <v>254</v>
      </c>
      <c r="E96" s="116"/>
      <c r="F96" s="317">
        <v>0.15</v>
      </c>
      <c r="G96" s="317">
        <v>0.15</v>
      </c>
      <c r="H96" s="317">
        <v>0.15</v>
      </c>
      <c r="I96" s="317">
        <v>0.15</v>
      </c>
      <c r="J96" s="317">
        <v>0.15</v>
      </c>
      <c r="K96" s="317">
        <v>0.15</v>
      </c>
      <c r="L96" s="317">
        <v>0.15</v>
      </c>
      <c r="M96" s="317">
        <v>0.15</v>
      </c>
      <c r="N96" s="317">
        <v>0.15</v>
      </c>
      <c r="O96" s="317">
        <v>0.15</v>
      </c>
      <c r="P96" s="317">
        <v>0.15</v>
      </c>
      <c r="Q96" s="317">
        <v>0.15</v>
      </c>
      <c r="R96" s="317">
        <v>0.15</v>
      </c>
      <c r="S96" s="1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  <c r="IW96" s="16"/>
    </row>
    <row r="97" spans="2:257" s="15" customFormat="1" ht="12.6" customHeight="1" x14ac:dyDescent="0.2">
      <c r="B97" s="116"/>
      <c r="C97" s="279" t="s">
        <v>40</v>
      </c>
      <c r="D97" s="148" t="s">
        <v>255</v>
      </c>
      <c r="E97" s="116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1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  <c r="IW97" s="16"/>
    </row>
    <row r="98" spans="2:257" s="15" customFormat="1" ht="12.6" customHeight="1" x14ac:dyDescent="0.2">
      <c r="B98" s="116"/>
      <c r="C98" s="279" t="s">
        <v>240</v>
      </c>
      <c r="D98" s="148" t="s">
        <v>256</v>
      </c>
      <c r="E98" s="116"/>
      <c r="F98" s="318">
        <v>2.8999999999999998E-3</v>
      </c>
      <c r="G98" s="318">
        <v>2.8999999999999998E-3</v>
      </c>
      <c r="H98" s="318">
        <v>2.8999999999999998E-3</v>
      </c>
      <c r="I98" s="318">
        <v>2.8999999999999998E-3</v>
      </c>
      <c r="J98" s="318">
        <v>2.8999999999999998E-3</v>
      </c>
      <c r="K98" s="318">
        <v>2.8999999999999998E-3</v>
      </c>
      <c r="L98" s="318">
        <v>2.8999999999999998E-3</v>
      </c>
      <c r="M98" s="318">
        <v>2.8999999999999998E-3</v>
      </c>
      <c r="N98" s="318">
        <v>2.8999999999999998E-3</v>
      </c>
      <c r="O98" s="318">
        <v>2.8999999999999998E-3</v>
      </c>
      <c r="P98" s="318">
        <v>2.8999999999999998E-3</v>
      </c>
      <c r="Q98" s="318">
        <v>2.8999999999999998E-3</v>
      </c>
      <c r="R98" s="318">
        <v>2.8999999999999998E-3</v>
      </c>
      <c r="S98" s="1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  <c r="IW98" s="16"/>
    </row>
    <row r="99" spans="2:257" s="15" customFormat="1" ht="12.6" customHeight="1" x14ac:dyDescent="0.2">
      <c r="B99" s="116"/>
      <c r="C99" s="279" t="s">
        <v>241</v>
      </c>
      <c r="D99" s="148" t="s">
        <v>247</v>
      </c>
      <c r="E99" s="116"/>
      <c r="F99" s="318">
        <v>1.5E-3</v>
      </c>
      <c r="G99" s="318">
        <v>1.5E-3</v>
      </c>
      <c r="H99" s="318">
        <v>1.5E-3</v>
      </c>
      <c r="I99" s="318">
        <v>1.5E-3</v>
      </c>
      <c r="J99" s="318">
        <v>1.5E-3</v>
      </c>
      <c r="K99" s="318">
        <v>1.5E-3</v>
      </c>
      <c r="L99" s="318">
        <v>1.5E-3</v>
      </c>
      <c r="M99" s="318">
        <v>1.5E-3</v>
      </c>
      <c r="N99" s="318">
        <v>1.5E-3</v>
      </c>
      <c r="O99" s="318">
        <v>1.5E-3</v>
      </c>
      <c r="P99" s="318">
        <v>1.5E-3</v>
      </c>
      <c r="Q99" s="318">
        <v>1.5E-3</v>
      </c>
      <c r="R99" s="318">
        <v>1.5E-3</v>
      </c>
      <c r="S99" s="1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  <c r="IW99" s="16"/>
    </row>
    <row r="100" spans="2:257" s="15" customFormat="1" ht="12.6" customHeight="1" x14ac:dyDescent="0.2">
      <c r="B100" s="116"/>
      <c r="C100" s="279" t="s">
        <v>242</v>
      </c>
      <c r="D100" s="148" t="s">
        <v>248</v>
      </c>
      <c r="E100" s="116"/>
      <c r="F100" s="317">
        <v>3.2</v>
      </c>
      <c r="G100" s="317">
        <v>3.2</v>
      </c>
      <c r="H100" s="317">
        <v>3.2</v>
      </c>
      <c r="I100" s="317">
        <v>3.2</v>
      </c>
      <c r="J100" s="317">
        <v>3.2</v>
      </c>
      <c r="K100" s="317">
        <v>3.2</v>
      </c>
      <c r="L100" s="317">
        <v>3.2</v>
      </c>
      <c r="M100" s="317">
        <v>3.2</v>
      </c>
      <c r="N100" s="317">
        <v>3.2</v>
      </c>
      <c r="O100" s="317">
        <v>3.2</v>
      </c>
      <c r="P100" s="317">
        <v>3.2</v>
      </c>
      <c r="Q100" s="317">
        <v>3.2</v>
      </c>
      <c r="R100" s="317">
        <v>3.2</v>
      </c>
      <c r="S100" s="1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  <c r="IW100" s="16"/>
    </row>
    <row r="101" spans="2:257" s="15" customFormat="1" ht="12.6" customHeight="1" x14ac:dyDescent="0.2">
      <c r="B101" s="116"/>
      <c r="C101" s="279" t="s">
        <v>40</v>
      </c>
      <c r="D101" s="148" t="s">
        <v>251</v>
      </c>
      <c r="E101" s="116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1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  <c r="IW101" s="16"/>
    </row>
    <row r="102" spans="2:257" s="15" customFormat="1" ht="12.6" customHeight="1" x14ac:dyDescent="0.2">
      <c r="B102" s="116"/>
      <c r="C102" s="279" t="s">
        <v>249</v>
      </c>
      <c r="D102" s="148" t="s">
        <v>250</v>
      </c>
      <c r="E102" s="116"/>
      <c r="F102" s="317">
        <v>0</v>
      </c>
      <c r="G102" s="317">
        <v>0</v>
      </c>
      <c r="H102" s="317">
        <v>0</v>
      </c>
      <c r="I102" s="317">
        <v>0</v>
      </c>
      <c r="J102" s="317">
        <v>0</v>
      </c>
      <c r="K102" s="317">
        <v>0</v>
      </c>
      <c r="L102" s="317">
        <v>0</v>
      </c>
      <c r="M102" s="317">
        <v>0</v>
      </c>
      <c r="N102" s="317">
        <v>0</v>
      </c>
      <c r="O102" s="317">
        <v>0</v>
      </c>
      <c r="P102" s="317">
        <v>0</v>
      </c>
      <c r="Q102" s="317">
        <v>0</v>
      </c>
      <c r="R102" s="317">
        <v>0</v>
      </c>
      <c r="S102" s="1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  <c r="IW102" s="16"/>
    </row>
    <row r="103" spans="2:257" s="15" customFormat="1" ht="12.6" customHeight="1" x14ac:dyDescent="0.2">
      <c r="B103" s="116"/>
      <c r="C103" s="279" t="s">
        <v>253</v>
      </c>
      <c r="D103" s="148" t="s">
        <v>250</v>
      </c>
      <c r="E103" s="116"/>
      <c r="F103" s="317">
        <v>1</v>
      </c>
      <c r="G103" s="317">
        <v>1</v>
      </c>
      <c r="H103" s="317">
        <v>1</v>
      </c>
      <c r="I103" s="317">
        <v>1</v>
      </c>
      <c r="J103" s="317">
        <v>1</v>
      </c>
      <c r="K103" s="317">
        <v>1</v>
      </c>
      <c r="L103" s="317">
        <v>1</v>
      </c>
      <c r="M103" s="317">
        <v>1</v>
      </c>
      <c r="N103" s="317">
        <v>1</v>
      </c>
      <c r="O103" s="317">
        <v>1</v>
      </c>
      <c r="P103" s="317">
        <v>1</v>
      </c>
      <c r="Q103" s="317">
        <v>1</v>
      </c>
      <c r="R103" s="317">
        <v>1</v>
      </c>
      <c r="S103" s="1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  <c r="IW103" s="16"/>
    </row>
    <row r="104" spans="2:257" s="15" customFormat="1" ht="12.6" customHeight="1" x14ac:dyDescent="0.2">
      <c r="B104" s="116"/>
      <c r="C104" s="279" t="s">
        <v>40</v>
      </c>
      <c r="D104" s="148"/>
      <c r="E104" s="116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1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  <c r="IW104" s="16"/>
    </row>
    <row r="105" spans="2:257" s="15" customFormat="1" ht="12.6" customHeight="1" x14ac:dyDescent="0.2">
      <c r="B105" s="116"/>
      <c r="C105" s="163"/>
      <c r="D105" s="164"/>
      <c r="E105" s="11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  <c r="IW105" s="16"/>
    </row>
    <row r="106" spans="2:257" s="15" customFormat="1" ht="12.6" customHeight="1" x14ac:dyDescent="0.2">
      <c r="B106" s="116"/>
      <c r="C106" s="341" t="s">
        <v>263</v>
      </c>
      <c r="D106" s="164"/>
      <c r="E106" s="116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  <c r="IW106" s="16"/>
    </row>
    <row r="107" spans="2:257" s="15" customFormat="1" ht="12.6" customHeight="1" x14ac:dyDescent="0.2">
      <c r="B107" s="116"/>
      <c r="C107" s="284" t="s">
        <v>234</v>
      </c>
      <c r="D107" s="148" t="s">
        <v>254</v>
      </c>
      <c r="E107" s="116"/>
      <c r="F107" s="317">
        <v>0.26</v>
      </c>
      <c r="G107" s="317">
        <v>0.26</v>
      </c>
      <c r="H107" s="317">
        <v>0.26</v>
      </c>
      <c r="I107" s="317">
        <v>0.26</v>
      </c>
      <c r="J107" s="317">
        <v>0.26</v>
      </c>
      <c r="K107" s="317">
        <v>0.26</v>
      </c>
      <c r="L107" s="317">
        <v>0.26</v>
      </c>
      <c r="M107" s="317">
        <v>0.26</v>
      </c>
      <c r="N107" s="317">
        <v>0.26</v>
      </c>
      <c r="O107" s="317">
        <v>0.26</v>
      </c>
      <c r="P107" s="317">
        <v>0.26</v>
      </c>
      <c r="Q107" s="317">
        <v>0.26</v>
      </c>
      <c r="R107" s="317">
        <v>0.26</v>
      </c>
      <c r="S107" s="1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  <c r="IW107" s="16"/>
    </row>
    <row r="108" spans="2:257" s="15" customFormat="1" ht="12.6" customHeight="1" x14ac:dyDescent="0.2">
      <c r="B108" s="116"/>
      <c r="C108" s="284" t="s">
        <v>235</v>
      </c>
      <c r="D108" s="148" t="s">
        <v>254</v>
      </c>
      <c r="E108" s="116"/>
      <c r="F108" s="317">
        <v>0.05</v>
      </c>
      <c r="G108" s="317">
        <v>0.05</v>
      </c>
      <c r="H108" s="317">
        <v>0.05</v>
      </c>
      <c r="I108" s="317">
        <v>0.05</v>
      </c>
      <c r="J108" s="317">
        <v>0.05</v>
      </c>
      <c r="K108" s="317">
        <v>0.05</v>
      </c>
      <c r="L108" s="317">
        <v>0.05</v>
      </c>
      <c r="M108" s="317">
        <v>0.05</v>
      </c>
      <c r="N108" s="317">
        <v>0.05</v>
      </c>
      <c r="O108" s="317">
        <v>0.05</v>
      </c>
      <c r="P108" s="317">
        <v>0.05</v>
      </c>
      <c r="Q108" s="317">
        <v>0.05</v>
      </c>
      <c r="R108" s="317">
        <v>0.05</v>
      </c>
      <c r="S108" s="1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  <c r="IW108" s="16"/>
    </row>
    <row r="109" spans="2:257" s="15" customFormat="1" ht="12.6" customHeight="1" x14ac:dyDescent="0.2">
      <c r="B109" s="116"/>
      <c r="C109" s="279" t="s">
        <v>40</v>
      </c>
      <c r="D109" s="148" t="s">
        <v>255</v>
      </c>
      <c r="E109" s="116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1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  <c r="IW109" s="16"/>
    </row>
    <row r="110" spans="2:257" s="15" customFormat="1" ht="12.6" customHeight="1" x14ac:dyDescent="0.2">
      <c r="B110" s="116"/>
      <c r="C110" s="279" t="s">
        <v>240</v>
      </c>
      <c r="D110" s="148" t="s">
        <v>256</v>
      </c>
      <c r="E110" s="116"/>
      <c r="F110" s="318">
        <v>2.3999999999999998E-3</v>
      </c>
      <c r="G110" s="318">
        <v>2.3999999999999998E-3</v>
      </c>
      <c r="H110" s="318">
        <v>2.3999999999999998E-3</v>
      </c>
      <c r="I110" s="318">
        <v>2.3999999999999998E-3</v>
      </c>
      <c r="J110" s="318">
        <v>2.3999999999999998E-3</v>
      </c>
      <c r="K110" s="318">
        <v>2.3999999999999998E-3</v>
      </c>
      <c r="L110" s="318">
        <v>2.3999999999999998E-3</v>
      </c>
      <c r="M110" s="318">
        <v>2.3999999999999998E-3</v>
      </c>
      <c r="N110" s="318">
        <v>2.3999999999999998E-3</v>
      </c>
      <c r="O110" s="318">
        <v>2.3999999999999998E-3</v>
      </c>
      <c r="P110" s="318">
        <v>2.3999999999999998E-3</v>
      </c>
      <c r="Q110" s="318">
        <v>2.3999999999999998E-3</v>
      </c>
      <c r="R110" s="318">
        <v>2.3999999999999998E-3</v>
      </c>
      <c r="S110" s="1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  <c r="IW110" s="16"/>
    </row>
    <row r="111" spans="2:257" s="15" customFormat="1" ht="12.6" customHeight="1" x14ac:dyDescent="0.2">
      <c r="B111" s="116"/>
      <c r="C111" s="279" t="s">
        <v>241</v>
      </c>
      <c r="D111" s="148" t="s">
        <v>247</v>
      </c>
      <c r="E111" s="116"/>
      <c r="F111" s="318">
        <v>1E-3</v>
      </c>
      <c r="G111" s="318">
        <v>1E-3</v>
      </c>
      <c r="H111" s="318">
        <v>1E-3</v>
      </c>
      <c r="I111" s="318">
        <v>1E-3</v>
      </c>
      <c r="J111" s="318">
        <v>1E-3</v>
      </c>
      <c r="K111" s="318">
        <v>1E-3</v>
      </c>
      <c r="L111" s="318">
        <v>1E-3</v>
      </c>
      <c r="M111" s="318">
        <v>1E-3</v>
      </c>
      <c r="N111" s="318">
        <v>1E-3</v>
      </c>
      <c r="O111" s="318">
        <v>1E-3</v>
      </c>
      <c r="P111" s="318">
        <v>1E-3</v>
      </c>
      <c r="Q111" s="318">
        <v>1E-3</v>
      </c>
      <c r="R111" s="318">
        <v>1E-3</v>
      </c>
      <c r="S111" s="1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  <c r="IW111" s="16"/>
    </row>
    <row r="112" spans="2:257" s="15" customFormat="1" ht="12.6" customHeight="1" x14ac:dyDescent="0.2">
      <c r="B112" s="116"/>
      <c r="C112" s="279" t="s">
        <v>242</v>
      </c>
      <c r="D112" s="148" t="s">
        <v>248</v>
      </c>
      <c r="E112" s="116"/>
      <c r="F112" s="316">
        <v>3.4</v>
      </c>
      <c r="G112" s="316">
        <v>3.4</v>
      </c>
      <c r="H112" s="316">
        <v>3.4</v>
      </c>
      <c r="I112" s="316">
        <v>3.4</v>
      </c>
      <c r="J112" s="316">
        <v>3.4</v>
      </c>
      <c r="K112" s="316">
        <v>3.4</v>
      </c>
      <c r="L112" s="316">
        <v>3.4</v>
      </c>
      <c r="M112" s="316">
        <v>3.4</v>
      </c>
      <c r="N112" s="316">
        <v>3.4</v>
      </c>
      <c r="O112" s="316">
        <v>3.4</v>
      </c>
      <c r="P112" s="316">
        <v>3.4</v>
      </c>
      <c r="Q112" s="316">
        <v>3.4</v>
      </c>
      <c r="R112" s="316">
        <v>3.4</v>
      </c>
      <c r="S112" s="1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  <c r="IW112" s="16"/>
    </row>
    <row r="113" spans="1:257" s="15" customFormat="1" ht="12.6" customHeight="1" x14ac:dyDescent="0.2">
      <c r="B113" s="116"/>
      <c r="C113" s="279" t="s">
        <v>40</v>
      </c>
      <c r="D113" s="148" t="s">
        <v>251</v>
      </c>
      <c r="E113" s="116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1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  <c r="IW113" s="16"/>
    </row>
    <row r="114" spans="1:257" s="15" customFormat="1" ht="12.6" customHeight="1" x14ac:dyDescent="0.2">
      <c r="B114" s="116"/>
      <c r="C114" s="279" t="s">
        <v>249</v>
      </c>
      <c r="D114" s="148" t="s">
        <v>250</v>
      </c>
      <c r="E114" s="116"/>
      <c r="F114" s="318">
        <v>0</v>
      </c>
      <c r="G114" s="318">
        <v>0</v>
      </c>
      <c r="H114" s="318">
        <v>0</v>
      </c>
      <c r="I114" s="318">
        <v>0</v>
      </c>
      <c r="J114" s="318">
        <v>0</v>
      </c>
      <c r="K114" s="318">
        <v>0</v>
      </c>
      <c r="L114" s="318">
        <v>0</v>
      </c>
      <c r="M114" s="318">
        <v>0</v>
      </c>
      <c r="N114" s="318">
        <v>0</v>
      </c>
      <c r="O114" s="318">
        <v>0</v>
      </c>
      <c r="P114" s="318">
        <v>0</v>
      </c>
      <c r="Q114" s="318">
        <v>0</v>
      </c>
      <c r="R114" s="318">
        <v>0</v>
      </c>
      <c r="S114" s="1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  <c r="IW114" s="16"/>
    </row>
    <row r="115" spans="1:257" s="15" customFormat="1" ht="12.6" customHeight="1" x14ac:dyDescent="0.2">
      <c r="B115" s="116"/>
      <c r="C115" s="279" t="s">
        <v>253</v>
      </c>
      <c r="D115" s="148" t="s">
        <v>250</v>
      </c>
      <c r="E115" s="116"/>
      <c r="F115" s="318">
        <v>0</v>
      </c>
      <c r="G115" s="318">
        <v>0</v>
      </c>
      <c r="H115" s="318">
        <v>0</v>
      </c>
      <c r="I115" s="318">
        <v>0</v>
      </c>
      <c r="J115" s="318">
        <v>0</v>
      </c>
      <c r="K115" s="318">
        <v>0</v>
      </c>
      <c r="L115" s="318">
        <v>0</v>
      </c>
      <c r="M115" s="318">
        <v>0</v>
      </c>
      <c r="N115" s="318">
        <v>0</v>
      </c>
      <c r="O115" s="318">
        <v>0</v>
      </c>
      <c r="P115" s="318">
        <v>0</v>
      </c>
      <c r="Q115" s="318">
        <v>0</v>
      </c>
      <c r="R115" s="318">
        <v>0</v>
      </c>
      <c r="S115" s="1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  <c r="IW115" s="16"/>
    </row>
    <row r="116" spans="1:257" s="15" customFormat="1" ht="12.6" customHeight="1" x14ac:dyDescent="0.2">
      <c r="B116" s="116"/>
      <c r="C116" s="279" t="s">
        <v>40</v>
      </c>
      <c r="D116" s="148"/>
      <c r="E116" s="116"/>
      <c r="F116" s="319">
        <v>1</v>
      </c>
      <c r="G116" s="319">
        <v>1</v>
      </c>
      <c r="H116" s="319">
        <v>1</v>
      </c>
      <c r="I116" s="319">
        <v>1</v>
      </c>
      <c r="J116" s="319">
        <v>1</v>
      </c>
      <c r="K116" s="319">
        <v>1</v>
      </c>
      <c r="L116" s="319">
        <v>1</v>
      </c>
      <c r="M116" s="319">
        <v>1</v>
      </c>
      <c r="N116" s="319">
        <v>1</v>
      </c>
      <c r="O116" s="319">
        <v>1</v>
      </c>
      <c r="P116" s="319">
        <v>1</v>
      </c>
      <c r="Q116" s="319">
        <v>1</v>
      </c>
      <c r="R116" s="319">
        <v>1</v>
      </c>
      <c r="S116" s="1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  <c r="IW116" s="16"/>
    </row>
    <row r="117" spans="1:257" s="15" customFormat="1" ht="7.5" customHeight="1" x14ac:dyDescent="0.2">
      <c r="B117" s="116"/>
      <c r="C117" s="163"/>
      <c r="D117" s="164"/>
      <c r="E117" s="11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  <c r="IW117" s="16"/>
    </row>
    <row r="118" spans="1:257" s="15" customFormat="1" ht="12" hidden="1" customHeight="1" x14ac:dyDescent="0.2">
      <c r="B118" s="116"/>
      <c r="C118" s="155" t="s">
        <v>40</v>
      </c>
      <c r="D118" s="164"/>
      <c r="E118" s="116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  <c r="IW118" s="16"/>
    </row>
    <row r="119" spans="1:257" ht="12" hidden="1" customHeight="1" x14ac:dyDescent="0.2">
      <c r="B119" s="116"/>
      <c r="C119" s="116"/>
      <c r="D119" s="150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</row>
    <row r="120" spans="1:257" ht="12.6" customHeight="1" x14ac:dyDescent="0.2"/>
    <row r="121" spans="1:257" ht="12.6" customHeight="1" x14ac:dyDescent="0.2">
      <c r="B121" s="131" t="s">
        <v>195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</row>
    <row r="122" spans="1:257" ht="12.6" customHeight="1" x14ac:dyDescent="0.2">
      <c r="A122" s="4"/>
      <c r="B122" s="116"/>
      <c r="C122" s="117"/>
      <c r="D122" s="117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</row>
    <row r="123" spans="1:257" ht="12.6" customHeight="1" x14ac:dyDescent="0.2">
      <c r="A123" s="4"/>
      <c r="B123" s="116"/>
      <c r="C123" s="341" t="s">
        <v>264</v>
      </c>
      <c r="D123" s="156"/>
      <c r="E123" s="116"/>
      <c r="F123" s="344">
        <v>2015</v>
      </c>
      <c r="G123" s="344">
        <v>2016</v>
      </c>
      <c r="H123" s="344">
        <v>2017</v>
      </c>
      <c r="I123" s="140">
        <v>2018</v>
      </c>
      <c r="J123" s="140">
        <v>2019</v>
      </c>
      <c r="K123" s="140">
        <v>2020</v>
      </c>
      <c r="L123" s="140">
        <v>2021</v>
      </c>
      <c r="M123" s="140">
        <v>2022</v>
      </c>
      <c r="N123" s="140">
        <v>2023</v>
      </c>
      <c r="O123" s="140">
        <v>2024</v>
      </c>
      <c r="P123" s="140">
        <v>2025</v>
      </c>
      <c r="Q123" s="140">
        <v>2026</v>
      </c>
      <c r="R123" s="158" t="s">
        <v>84</v>
      </c>
      <c r="S123" s="116"/>
    </row>
    <row r="124" spans="1:257" s="15" customFormat="1" ht="12.6" customHeight="1" x14ac:dyDescent="0.2">
      <c r="B124" s="116"/>
      <c r="C124" s="159" t="s">
        <v>265</v>
      </c>
      <c r="D124" s="148" t="s">
        <v>14</v>
      </c>
      <c r="E124" s="116"/>
      <c r="F124" s="306">
        <v>0</v>
      </c>
      <c r="G124" s="306">
        <v>0</v>
      </c>
      <c r="H124" s="306">
        <v>0</v>
      </c>
      <c r="I124" s="306">
        <v>1780</v>
      </c>
      <c r="J124" s="306">
        <v>520</v>
      </c>
      <c r="K124" s="306">
        <v>0</v>
      </c>
      <c r="L124" s="306">
        <v>0</v>
      </c>
      <c r="M124" s="306">
        <v>0</v>
      </c>
      <c r="N124" s="306">
        <v>0</v>
      </c>
      <c r="O124" s="306">
        <v>0</v>
      </c>
      <c r="P124" s="306">
        <v>0</v>
      </c>
      <c r="Q124" s="306">
        <v>0</v>
      </c>
      <c r="R124" s="306">
        <v>0</v>
      </c>
      <c r="S124" s="1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  <c r="IW124" s="16"/>
    </row>
    <row r="125" spans="1:257" s="15" customFormat="1" ht="12.6" customHeight="1" x14ac:dyDescent="0.2">
      <c r="B125" s="116"/>
      <c r="C125" s="284" t="s">
        <v>266</v>
      </c>
      <c r="D125" s="148" t="s">
        <v>14</v>
      </c>
      <c r="E125" s="116"/>
      <c r="F125" s="306">
        <v>0</v>
      </c>
      <c r="G125" s="306">
        <v>0</v>
      </c>
      <c r="H125" s="306">
        <v>0</v>
      </c>
      <c r="I125" s="306">
        <v>1000</v>
      </c>
      <c r="J125" s="306">
        <v>1200</v>
      </c>
      <c r="K125" s="306">
        <v>2359</v>
      </c>
      <c r="L125" s="306">
        <v>0</v>
      </c>
      <c r="M125" s="306">
        <v>0</v>
      </c>
      <c r="N125" s="306">
        <v>0</v>
      </c>
      <c r="O125" s="306">
        <v>0</v>
      </c>
      <c r="P125" s="306">
        <v>0</v>
      </c>
      <c r="Q125" s="306">
        <v>0</v>
      </c>
      <c r="R125" s="306">
        <v>0</v>
      </c>
      <c r="S125" s="1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  <c r="IW125" s="16"/>
    </row>
    <row r="126" spans="1:257" s="15" customFormat="1" ht="12.6" customHeight="1" x14ac:dyDescent="0.2">
      <c r="B126" s="116"/>
      <c r="C126" s="284" t="s">
        <v>267</v>
      </c>
      <c r="D126" s="148" t="s">
        <v>14</v>
      </c>
      <c r="E126" s="116"/>
      <c r="F126" s="306">
        <v>0</v>
      </c>
      <c r="G126" s="306">
        <v>0</v>
      </c>
      <c r="H126" s="306">
        <v>0</v>
      </c>
      <c r="I126" s="306">
        <v>780</v>
      </c>
      <c r="J126" s="306">
        <v>876</v>
      </c>
      <c r="K126" s="306">
        <v>979</v>
      </c>
      <c r="L126" s="306">
        <v>0</v>
      </c>
      <c r="M126" s="306">
        <v>0</v>
      </c>
      <c r="N126" s="306">
        <v>0</v>
      </c>
      <c r="O126" s="306">
        <v>0</v>
      </c>
      <c r="P126" s="306">
        <v>0</v>
      </c>
      <c r="Q126" s="306">
        <v>0</v>
      </c>
      <c r="R126" s="306">
        <v>0</v>
      </c>
      <c r="S126" s="1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  <c r="IW126" s="16"/>
    </row>
    <row r="127" spans="1:257" s="15" customFormat="1" ht="12.6" customHeight="1" x14ac:dyDescent="0.2">
      <c r="B127" s="116"/>
      <c r="C127" s="279" t="s">
        <v>268</v>
      </c>
      <c r="D127" s="148" t="s">
        <v>14</v>
      </c>
      <c r="E127" s="116"/>
      <c r="F127" s="306">
        <v>0</v>
      </c>
      <c r="G127" s="306">
        <v>0</v>
      </c>
      <c r="H127" s="306">
        <v>0</v>
      </c>
      <c r="I127" s="306">
        <v>0</v>
      </c>
      <c r="J127" s="306">
        <v>1984</v>
      </c>
      <c r="K127" s="306">
        <v>2512</v>
      </c>
      <c r="L127" s="306">
        <v>0</v>
      </c>
      <c r="M127" s="306">
        <v>0</v>
      </c>
      <c r="N127" s="306">
        <v>0</v>
      </c>
      <c r="O127" s="306">
        <v>0</v>
      </c>
      <c r="P127" s="306">
        <v>0</v>
      </c>
      <c r="Q127" s="306">
        <v>0</v>
      </c>
      <c r="R127" s="306">
        <v>0</v>
      </c>
      <c r="S127" s="1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  <c r="IW127" s="16"/>
    </row>
    <row r="128" spans="1:257" s="15" customFormat="1" ht="12.6" customHeight="1" x14ac:dyDescent="0.2">
      <c r="B128" s="116"/>
      <c r="C128" s="279" t="s">
        <v>40</v>
      </c>
      <c r="D128" s="148"/>
      <c r="E128" s="11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1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  <c r="IW128" s="16"/>
    </row>
    <row r="129" spans="1:257" s="101" customFormat="1" ht="12.6" customHeight="1" x14ac:dyDescent="0.2">
      <c r="B129" s="117"/>
      <c r="C129" s="334" t="s">
        <v>150</v>
      </c>
      <c r="D129" s="167" t="s">
        <v>14</v>
      </c>
      <c r="E129" s="117"/>
      <c r="F129" s="309">
        <f>SUM(F124:F128)</f>
        <v>0</v>
      </c>
      <c r="G129" s="309">
        <f t="shared" ref="G129:R129" si="5">SUM(G124:G128)</f>
        <v>0</v>
      </c>
      <c r="H129" s="309">
        <f t="shared" si="5"/>
        <v>0</v>
      </c>
      <c r="I129" s="309">
        <f>SUM(I124:I128)</f>
        <v>3560</v>
      </c>
      <c r="J129" s="309">
        <f t="shared" si="5"/>
        <v>4580</v>
      </c>
      <c r="K129" s="309">
        <f t="shared" si="5"/>
        <v>5850</v>
      </c>
      <c r="L129" s="309">
        <f t="shared" si="5"/>
        <v>0</v>
      </c>
      <c r="M129" s="309">
        <f t="shared" si="5"/>
        <v>0</v>
      </c>
      <c r="N129" s="309">
        <f t="shared" si="5"/>
        <v>0</v>
      </c>
      <c r="O129" s="309">
        <f t="shared" si="5"/>
        <v>0</v>
      </c>
      <c r="P129" s="309">
        <f t="shared" si="5"/>
        <v>0</v>
      </c>
      <c r="Q129" s="309">
        <f t="shared" si="5"/>
        <v>0</v>
      </c>
      <c r="R129" s="309">
        <f t="shared" si="5"/>
        <v>0</v>
      </c>
      <c r="S129" s="117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  <c r="GC129" s="102"/>
      <c r="GD129" s="102"/>
      <c r="GE129" s="102"/>
      <c r="GF129" s="102"/>
      <c r="GG129" s="102"/>
      <c r="GH129" s="102"/>
      <c r="GI129" s="102"/>
      <c r="GJ129" s="102"/>
      <c r="GK129" s="102"/>
      <c r="GL129" s="102"/>
      <c r="GM129" s="102"/>
      <c r="GN129" s="102"/>
      <c r="GO129" s="102"/>
      <c r="GP129" s="102"/>
      <c r="GQ129" s="102"/>
      <c r="GR129" s="102"/>
      <c r="GS129" s="102"/>
      <c r="GT129" s="102"/>
      <c r="GU129" s="102"/>
      <c r="GV129" s="102"/>
      <c r="GW129" s="102"/>
      <c r="GX129" s="102"/>
      <c r="GY129" s="102"/>
      <c r="GZ129" s="102"/>
      <c r="HA129" s="102"/>
      <c r="HB129" s="102"/>
      <c r="HC129" s="102"/>
      <c r="HD129" s="102"/>
      <c r="HE129" s="102"/>
      <c r="HF129" s="102"/>
      <c r="HG129" s="102"/>
      <c r="HH129" s="102"/>
      <c r="HI129" s="102"/>
      <c r="HJ129" s="102"/>
      <c r="HK129" s="102"/>
      <c r="HL129" s="102"/>
      <c r="HM129" s="102"/>
      <c r="HN129" s="102"/>
      <c r="HO129" s="102"/>
      <c r="HP129" s="102"/>
      <c r="HQ129" s="102"/>
      <c r="HR129" s="102"/>
      <c r="HS129" s="102"/>
      <c r="HT129" s="102"/>
      <c r="HU129" s="102"/>
      <c r="HV129" s="102"/>
      <c r="HW129" s="102"/>
      <c r="HX129" s="102"/>
      <c r="HY129" s="102"/>
      <c r="HZ129" s="102"/>
      <c r="IA129" s="102"/>
      <c r="IB129" s="102"/>
      <c r="IC129" s="102"/>
      <c r="ID129" s="102"/>
      <c r="IE129" s="102"/>
      <c r="IF129" s="102"/>
      <c r="IG129" s="102"/>
      <c r="IH129" s="102"/>
      <c r="II129" s="102"/>
      <c r="IJ129" s="102"/>
      <c r="IK129" s="102"/>
      <c r="IL129" s="102"/>
      <c r="IM129" s="102"/>
      <c r="IN129" s="102"/>
      <c r="IO129" s="102"/>
      <c r="IP129" s="102"/>
      <c r="IQ129" s="102"/>
      <c r="IR129" s="102"/>
      <c r="IS129" s="102"/>
      <c r="IT129" s="102"/>
      <c r="IU129" s="102"/>
      <c r="IV129" s="102"/>
      <c r="IW129" s="102"/>
    </row>
    <row r="130" spans="1:257" s="98" customFormat="1" ht="12.6" customHeight="1" x14ac:dyDescent="0.2">
      <c r="B130" s="117"/>
      <c r="C130" s="168"/>
      <c r="D130" s="169"/>
      <c r="E130" s="117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17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99"/>
      <c r="GM130" s="99"/>
      <c r="GN130" s="99"/>
      <c r="GO130" s="99"/>
      <c r="GP130" s="99"/>
      <c r="GQ130" s="99"/>
      <c r="GR130" s="99"/>
      <c r="GS130" s="99"/>
      <c r="GT130" s="99"/>
      <c r="GU130" s="99"/>
      <c r="GV130" s="99"/>
      <c r="GW130" s="99"/>
      <c r="GX130" s="99"/>
      <c r="GY130" s="99"/>
      <c r="GZ130" s="99"/>
      <c r="HA130" s="99"/>
      <c r="HB130" s="99"/>
      <c r="HC130" s="99"/>
      <c r="HD130" s="99"/>
      <c r="HE130" s="99"/>
      <c r="HF130" s="99"/>
      <c r="HG130" s="99"/>
      <c r="HH130" s="99"/>
      <c r="HI130" s="99"/>
      <c r="HJ130" s="99"/>
      <c r="HK130" s="99"/>
      <c r="HL130" s="99"/>
      <c r="HM130" s="99"/>
      <c r="HN130" s="99"/>
      <c r="HO130" s="99"/>
      <c r="HP130" s="99"/>
      <c r="HQ130" s="99"/>
      <c r="HR130" s="99"/>
      <c r="HS130" s="99"/>
      <c r="HT130" s="99"/>
      <c r="HU130" s="99"/>
      <c r="HV130" s="99"/>
      <c r="HW130" s="99"/>
      <c r="HX130" s="99"/>
      <c r="HY130" s="99"/>
      <c r="HZ130" s="99"/>
      <c r="IA130" s="99"/>
      <c r="IB130" s="99"/>
      <c r="IC130" s="99"/>
      <c r="ID130" s="99"/>
      <c r="IE130" s="99"/>
      <c r="IF130" s="99"/>
      <c r="IG130" s="99"/>
      <c r="IH130" s="99"/>
      <c r="II130" s="99"/>
      <c r="IJ130" s="99"/>
      <c r="IK130" s="99"/>
      <c r="IL130" s="99"/>
      <c r="IM130" s="99"/>
      <c r="IN130" s="99"/>
      <c r="IO130" s="99"/>
      <c r="IP130" s="99"/>
      <c r="IQ130" s="99"/>
      <c r="IR130" s="99"/>
      <c r="IS130" s="99"/>
      <c r="IT130" s="99"/>
      <c r="IU130" s="99"/>
      <c r="IV130" s="99"/>
      <c r="IW130" s="99"/>
    </row>
    <row r="131" spans="1:257" ht="12.6" customHeight="1" x14ac:dyDescent="0.2">
      <c r="A131" s="4"/>
      <c r="B131" s="116"/>
      <c r="C131" s="341" t="s">
        <v>269</v>
      </c>
      <c r="D131" s="156"/>
      <c r="E131" s="116"/>
      <c r="F131" s="139"/>
      <c r="G131" s="139"/>
      <c r="H131" s="139"/>
      <c r="I131" s="157"/>
      <c r="J131" s="157"/>
      <c r="K131" s="157"/>
      <c r="L131" s="157"/>
      <c r="M131" s="157"/>
      <c r="N131" s="157"/>
      <c r="O131" s="157"/>
      <c r="P131" s="157"/>
      <c r="Q131" s="157"/>
      <c r="R131" s="158"/>
      <c r="S131" s="116"/>
    </row>
    <row r="132" spans="1:257" s="15" customFormat="1" ht="12.6" customHeight="1" x14ac:dyDescent="0.2">
      <c r="B132" s="116"/>
      <c r="C132" s="284" t="s">
        <v>265</v>
      </c>
      <c r="D132" s="148" t="s">
        <v>14</v>
      </c>
      <c r="E132" s="116"/>
      <c r="F132" s="306">
        <v>0</v>
      </c>
      <c r="G132" s="306">
        <v>0</v>
      </c>
      <c r="H132" s="306">
        <v>0</v>
      </c>
      <c r="I132" s="306">
        <v>0</v>
      </c>
      <c r="J132" s="306">
        <v>0</v>
      </c>
      <c r="K132" s="306">
        <v>0</v>
      </c>
      <c r="L132" s="306">
        <v>0</v>
      </c>
      <c r="M132" s="306">
        <v>0</v>
      </c>
      <c r="N132" s="306">
        <v>0</v>
      </c>
      <c r="O132" s="306">
        <v>0</v>
      </c>
      <c r="P132" s="306">
        <v>0</v>
      </c>
      <c r="Q132" s="306">
        <v>0</v>
      </c>
      <c r="R132" s="306">
        <v>0</v>
      </c>
      <c r="S132" s="1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  <c r="IW132" s="16"/>
    </row>
    <row r="133" spans="1:257" s="15" customFormat="1" ht="12.6" customHeight="1" x14ac:dyDescent="0.2">
      <c r="A133" s="100"/>
      <c r="B133" s="116"/>
      <c r="C133" s="284" t="s">
        <v>266</v>
      </c>
      <c r="D133" s="148" t="s">
        <v>14</v>
      </c>
      <c r="E133" s="116"/>
      <c r="F133" s="306">
        <v>1637.6000000000001</v>
      </c>
      <c r="G133" s="306">
        <v>1637.6000000000001</v>
      </c>
      <c r="H133" s="306">
        <v>1637.6000000000001</v>
      </c>
      <c r="I133" s="306">
        <v>0</v>
      </c>
      <c r="J133" s="306">
        <v>0</v>
      </c>
      <c r="K133" s="306">
        <v>0</v>
      </c>
      <c r="L133" s="306">
        <v>3026.8</v>
      </c>
      <c r="M133" s="306">
        <v>2082.88</v>
      </c>
      <c r="N133" s="306">
        <v>1495</v>
      </c>
      <c r="O133" s="306">
        <v>1492.7</v>
      </c>
      <c r="P133" s="306">
        <v>1222.68</v>
      </c>
      <c r="Q133" s="306">
        <v>1695.1000000000001</v>
      </c>
      <c r="R133" s="306">
        <v>4600</v>
      </c>
      <c r="S133" s="1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  <c r="IW133" s="16"/>
    </row>
    <row r="134" spans="1:257" s="15" customFormat="1" ht="12.6" customHeight="1" x14ac:dyDescent="0.2">
      <c r="A134" s="100"/>
      <c r="B134" s="116"/>
      <c r="C134" s="284" t="s">
        <v>267</v>
      </c>
      <c r="D134" s="148" t="s">
        <v>14</v>
      </c>
      <c r="E134" s="116"/>
      <c r="F134" s="306">
        <v>712</v>
      </c>
      <c r="G134" s="306">
        <v>712</v>
      </c>
      <c r="H134" s="306">
        <v>712</v>
      </c>
      <c r="I134" s="306">
        <v>0</v>
      </c>
      <c r="J134" s="306">
        <v>0</v>
      </c>
      <c r="K134" s="306">
        <v>0</v>
      </c>
      <c r="L134" s="306">
        <v>1316</v>
      </c>
      <c r="M134" s="306">
        <v>905.6</v>
      </c>
      <c r="N134" s="306">
        <v>650</v>
      </c>
      <c r="O134" s="306">
        <v>649</v>
      </c>
      <c r="P134" s="306">
        <v>531.6</v>
      </c>
      <c r="Q134" s="306">
        <v>737</v>
      </c>
      <c r="R134" s="306">
        <v>2000</v>
      </c>
      <c r="S134" s="1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  <c r="IW134" s="16"/>
    </row>
    <row r="135" spans="1:257" s="15" customFormat="1" ht="12.6" customHeight="1" x14ac:dyDescent="0.2">
      <c r="A135" s="100"/>
      <c r="B135" s="116"/>
      <c r="C135" s="279" t="s">
        <v>268</v>
      </c>
      <c r="D135" s="148" t="s">
        <v>14</v>
      </c>
      <c r="E135" s="116"/>
      <c r="F135" s="306">
        <v>1210.4000000000001</v>
      </c>
      <c r="G135" s="306">
        <v>1210.4000000000001</v>
      </c>
      <c r="H135" s="306">
        <v>1210.4000000000001</v>
      </c>
      <c r="I135" s="306">
        <v>0</v>
      </c>
      <c r="J135" s="306">
        <v>0</v>
      </c>
      <c r="K135" s="306">
        <v>0</v>
      </c>
      <c r="L135" s="306">
        <v>2237.2000000000003</v>
      </c>
      <c r="M135" s="306">
        <v>1539.5200000000002</v>
      </c>
      <c r="N135" s="306">
        <v>1105</v>
      </c>
      <c r="O135" s="306">
        <v>1103.3000000000002</v>
      </c>
      <c r="P135" s="306">
        <v>903.72</v>
      </c>
      <c r="Q135" s="306">
        <v>1252.9000000000001</v>
      </c>
      <c r="R135" s="306">
        <v>3400.0000000000005</v>
      </c>
      <c r="S135" s="1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  <c r="IW135" s="16"/>
    </row>
    <row r="136" spans="1:257" s="15" customFormat="1" ht="12.6" customHeight="1" x14ac:dyDescent="0.2">
      <c r="B136" s="116"/>
      <c r="C136" s="279" t="s">
        <v>40</v>
      </c>
      <c r="D136" s="148"/>
      <c r="E136" s="11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1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  <c r="IW136" s="16"/>
    </row>
    <row r="137" spans="1:257" s="101" customFormat="1" ht="12.6" customHeight="1" x14ac:dyDescent="0.2">
      <c r="B137" s="117"/>
      <c r="C137" s="334" t="s">
        <v>150</v>
      </c>
      <c r="D137" s="167" t="s">
        <v>14</v>
      </c>
      <c r="E137" s="117"/>
      <c r="F137" s="309">
        <f>SUM(F132:F136)</f>
        <v>3560.0000000000005</v>
      </c>
      <c r="G137" s="309">
        <f t="shared" ref="G137" si="6">SUM(G132:G136)</f>
        <v>3560.0000000000005</v>
      </c>
      <c r="H137" s="309">
        <f t="shared" ref="H137" si="7">SUM(H132:H136)</f>
        <v>3560.0000000000005</v>
      </c>
      <c r="I137" s="309">
        <f t="shared" ref="I137" si="8">SUM(I132:I136)</f>
        <v>0</v>
      </c>
      <c r="J137" s="309">
        <f t="shared" ref="J137" si="9">SUM(J132:J136)</f>
        <v>0</v>
      </c>
      <c r="K137" s="309">
        <f t="shared" ref="K137" si="10">SUM(K132:K136)</f>
        <v>0</v>
      </c>
      <c r="L137" s="309">
        <f t="shared" ref="L137" si="11">SUM(L132:L136)</f>
        <v>6580</v>
      </c>
      <c r="M137" s="309">
        <f t="shared" ref="M137" si="12">SUM(M132:M136)</f>
        <v>4528</v>
      </c>
      <c r="N137" s="309">
        <f t="shared" ref="N137" si="13">SUM(N132:N136)</f>
        <v>3250</v>
      </c>
      <c r="O137" s="309">
        <f t="shared" ref="O137" si="14">SUM(O132:O136)</f>
        <v>3245</v>
      </c>
      <c r="P137" s="309">
        <f t="shared" ref="P137" si="15">SUM(P132:P136)</f>
        <v>2658</v>
      </c>
      <c r="Q137" s="309">
        <f t="shared" ref="Q137" si="16">SUM(Q132:Q136)</f>
        <v>3685.0000000000005</v>
      </c>
      <c r="R137" s="309">
        <f t="shared" ref="R137" si="17">SUM(R132:R136)</f>
        <v>10000</v>
      </c>
      <c r="S137" s="117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  <c r="GC137" s="102"/>
      <c r="GD137" s="102"/>
      <c r="GE137" s="102"/>
      <c r="GF137" s="102"/>
      <c r="GG137" s="102"/>
      <c r="GH137" s="102"/>
      <c r="GI137" s="102"/>
      <c r="GJ137" s="102"/>
      <c r="GK137" s="102"/>
      <c r="GL137" s="102"/>
      <c r="GM137" s="102"/>
      <c r="GN137" s="102"/>
      <c r="GO137" s="102"/>
      <c r="GP137" s="102"/>
      <c r="GQ137" s="102"/>
      <c r="GR137" s="102"/>
      <c r="GS137" s="102"/>
      <c r="GT137" s="102"/>
      <c r="GU137" s="102"/>
      <c r="GV137" s="102"/>
      <c r="GW137" s="102"/>
      <c r="GX137" s="102"/>
      <c r="GY137" s="102"/>
      <c r="GZ137" s="102"/>
      <c r="HA137" s="102"/>
      <c r="HB137" s="102"/>
      <c r="HC137" s="102"/>
      <c r="HD137" s="102"/>
      <c r="HE137" s="102"/>
      <c r="HF137" s="102"/>
      <c r="HG137" s="102"/>
      <c r="HH137" s="102"/>
      <c r="HI137" s="102"/>
      <c r="HJ137" s="102"/>
      <c r="HK137" s="102"/>
      <c r="HL137" s="102"/>
      <c r="HM137" s="102"/>
      <c r="HN137" s="102"/>
      <c r="HO137" s="102"/>
      <c r="HP137" s="102"/>
      <c r="HQ137" s="102"/>
      <c r="HR137" s="102"/>
      <c r="HS137" s="102"/>
      <c r="HT137" s="102"/>
      <c r="HU137" s="102"/>
      <c r="HV137" s="102"/>
      <c r="HW137" s="102"/>
      <c r="HX137" s="102"/>
      <c r="HY137" s="102"/>
      <c r="HZ137" s="102"/>
      <c r="IA137" s="102"/>
      <c r="IB137" s="102"/>
      <c r="IC137" s="102"/>
      <c r="ID137" s="102"/>
      <c r="IE137" s="102"/>
      <c r="IF137" s="102"/>
      <c r="IG137" s="102"/>
      <c r="IH137" s="102"/>
      <c r="II137" s="102"/>
      <c r="IJ137" s="102"/>
      <c r="IK137" s="102"/>
      <c r="IL137" s="102"/>
      <c r="IM137" s="102"/>
      <c r="IN137" s="102"/>
      <c r="IO137" s="102"/>
      <c r="IP137" s="102"/>
      <c r="IQ137" s="102"/>
      <c r="IR137" s="102"/>
      <c r="IS137" s="102"/>
      <c r="IT137" s="102"/>
      <c r="IU137" s="102"/>
      <c r="IV137" s="102"/>
      <c r="IW137" s="102"/>
    </row>
    <row r="138" spans="1:257" s="98" customFormat="1" ht="12.6" customHeight="1" x14ac:dyDescent="0.2">
      <c r="B138" s="117"/>
      <c r="C138" s="168"/>
      <c r="D138" s="169"/>
      <c r="E138" s="117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17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  <c r="FB138" s="99"/>
      <c r="FC138" s="99"/>
      <c r="FD138" s="99"/>
      <c r="FE138" s="99"/>
      <c r="FF138" s="99"/>
      <c r="FG138" s="99"/>
      <c r="FH138" s="99"/>
      <c r="FI138" s="99"/>
      <c r="FJ138" s="99"/>
      <c r="FK138" s="99"/>
      <c r="FL138" s="99"/>
      <c r="FM138" s="99"/>
      <c r="FN138" s="99"/>
      <c r="FO138" s="99"/>
      <c r="FP138" s="99"/>
      <c r="FQ138" s="99"/>
      <c r="FR138" s="99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99"/>
      <c r="GG138" s="99"/>
      <c r="GH138" s="99"/>
      <c r="GI138" s="99"/>
      <c r="GJ138" s="99"/>
      <c r="GK138" s="99"/>
      <c r="GL138" s="99"/>
      <c r="GM138" s="99"/>
      <c r="GN138" s="99"/>
      <c r="GO138" s="99"/>
      <c r="GP138" s="99"/>
      <c r="GQ138" s="99"/>
      <c r="GR138" s="99"/>
      <c r="GS138" s="99"/>
      <c r="GT138" s="99"/>
      <c r="GU138" s="99"/>
      <c r="GV138" s="99"/>
      <c r="GW138" s="99"/>
      <c r="GX138" s="99"/>
      <c r="GY138" s="99"/>
      <c r="GZ138" s="99"/>
      <c r="HA138" s="99"/>
      <c r="HB138" s="99"/>
      <c r="HC138" s="99"/>
      <c r="HD138" s="99"/>
      <c r="HE138" s="99"/>
      <c r="HF138" s="99"/>
      <c r="HG138" s="99"/>
      <c r="HH138" s="99"/>
      <c r="HI138" s="99"/>
      <c r="HJ138" s="99"/>
      <c r="HK138" s="99"/>
      <c r="HL138" s="99"/>
      <c r="HM138" s="99"/>
      <c r="HN138" s="99"/>
      <c r="HO138" s="99"/>
      <c r="HP138" s="99"/>
      <c r="HQ138" s="99"/>
      <c r="HR138" s="99"/>
      <c r="HS138" s="99"/>
      <c r="HT138" s="99"/>
      <c r="HU138" s="99"/>
      <c r="HV138" s="99"/>
      <c r="HW138" s="99"/>
      <c r="HX138" s="99"/>
      <c r="HY138" s="99"/>
      <c r="HZ138" s="99"/>
      <c r="IA138" s="99"/>
      <c r="IB138" s="99"/>
      <c r="IC138" s="99"/>
      <c r="ID138" s="99"/>
      <c r="IE138" s="99"/>
      <c r="IF138" s="99"/>
      <c r="IG138" s="99"/>
      <c r="IH138" s="99"/>
      <c r="II138" s="99"/>
      <c r="IJ138" s="99"/>
      <c r="IK138" s="99"/>
      <c r="IL138" s="99"/>
      <c r="IM138" s="99"/>
      <c r="IN138" s="99"/>
      <c r="IO138" s="99"/>
      <c r="IP138" s="99"/>
      <c r="IQ138" s="99"/>
      <c r="IR138" s="99"/>
      <c r="IS138" s="99"/>
      <c r="IT138" s="99"/>
      <c r="IU138" s="99"/>
      <c r="IV138" s="99"/>
      <c r="IW138" s="99"/>
    </row>
    <row r="139" spans="1:257" ht="12.6" customHeight="1" x14ac:dyDescent="0.2">
      <c r="A139" s="4"/>
      <c r="B139" s="116"/>
      <c r="C139" s="341" t="s">
        <v>270</v>
      </c>
      <c r="D139" s="156"/>
      <c r="E139" s="116"/>
      <c r="F139" s="139"/>
      <c r="G139" s="139"/>
      <c r="H139" s="139"/>
      <c r="I139" s="157"/>
      <c r="J139" s="157"/>
      <c r="K139" s="157"/>
      <c r="L139" s="157"/>
      <c r="M139" s="157"/>
      <c r="N139" s="157"/>
      <c r="O139" s="157"/>
      <c r="P139" s="157"/>
      <c r="Q139" s="157"/>
      <c r="R139" s="158"/>
      <c r="S139" s="116"/>
    </row>
    <row r="140" spans="1:257" s="15" customFormat="1" ht="12.6" customHeight="1" x14ac:dyDescent="0.2">
      <c r="B140" s="116"/>
      <c r="C140" s="159" t="s">
        <v>265</v>
      </c>
      <c r="D140" s="148" t="s">
        <v>14</v>
      </c>
      <c r="E140" s="116"/>
      <c r="F140" s="306">
        <v>0</v>
      </c>
      <c r="G140" s="306">
        <v>0</v>
      </c>
      <c r="H140" s="306">
        <v>0</v>
      </c>
      <c r="I140" s="306">
        <v>1780</v>
      </c>
      <c r="J140" s="306">
        <v>520</v>
      </c>
      <c r="K140" s="306">
        <v>0</v>
      </c>
      <c r="L140" s="306">
        <v>0</v>
      </c>
      <c r="M140" s="306">
        <v>0</v>
      </c>
      <c r="N140" s="306">
        <v>0</v>
      </c>
      <c r="O140" s="306">
        <v>0</v>
      </c>
      <c r="P140" s="306">
        <v>0</v>
      </c>
      <c r="Q140" s="306">
        <v>0</v>
      </c>
      <c r="R140" s="306">
        <v>0</v>
      </c>
      <c r="S140" s="1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  <c r="IW140" s="16"/>
    </row>
    <row r="141" spans="1:257" s="15" customFormat="1" ht="12.6" customHeight="1" x14ac:dyDescent="0.2">
      <c r="A141" s="100"/>
      <c r="B141" s="116"/>
      <c r="C141" s="284" t="s">
        <v>266</v>
      </c>
      <c r="D141" s="148" t="s">
        <v>14</v>
      </c>
      <c r="E141" s="116"/>
      <c r="F141" s="306">
        <v>0</v>
      </c>
      <c r="G141" s="306">
        <v>0</v>
      </c>
      <c r="H141" s="306">
        <v>0</v>
      </c>
      <c r="I141" s="306">
        <v>1000</v>
      </c>
      <c r="J141" s="306">
        <v>1200</v>
      </c>
      <c r="K141" s="306">
        <v>2359</v>
      </c>
      <c r="L141" s="306">
        <v>0</v>
      </c>
      <c r="M141" s="306">
        <v>0</v>
      </c>
      <c r="N141" s="306">
        <v>0</v>
      </c>
      <c r="O141" s="306">
        <v>0</v>
      </c>
      <c r="P141" s="306">
        <v>0</v>
      </c>
      <c r="Q141" s="306">
        <v>0</v>
      </c>
      <c r="R141" s="306">
        <v>0</v>
      </c>
      <c r="S141" s="1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  <c r="IW141" s="16"/>
    </row>
    <row r="142" spans="1:257" s="15" customFormat="1" ht="12.6" customHeight="1" x14ac:dyDescent="0.2">
      <c r="A142" s="100"/>
      <c r="B142" s="116"/>
      <c r="C142" s="284" t="s">
        <v>267</v>
      </c>
      <c r="D142" s="148" t="s">
        <v>14</v>
      </c>
      <c r="E142" s="116"/>
      <c r="F142" s="306">
        <v>0</v>
      </c>
      <c r="G142" s="306">
        <v>0</v>
      </c>
      <c r="H142" s="306">
        <v>0</v>
      </c>
      <c r="I142" s="306">
        <v>780</v>
      </c>
      <c r="J142" s="306">
        <v>876</v>
      </c>
      <c r="K142" s="306">
        <v>979</v>
      </c>
      <c r="L142" s="306">
        <v>0</v>
      </c>
      <c r="M142" s="306">
        <v>0</v>
      </c>
      <c r="N142" s="306">
        <v>0</v>
      </c>
      <c r="O142" s="306">
        <v>0</v>
      </c>
      <c r="P142" s="306">
        <v>0</v>
      </c>
      <c r="Q142" s="306">
        <v>0</v>
      </c>
      <c r="R142" s="306">
        <v>0</v>
      </c>
      <c r="S142" s="1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  <c r="IW142" s="16"/>
    </row>
    <row r="143" spans="1:257" s="15" customFormat="1" ht="12.6" customHeight="1" x14ac:dyDescent="0.2">
      <c r="A143" s="100"/>
      <c r="B143" s="116"/>
      <c r="C143" s="279" t="s">
        <v>268</v>
      </c>
      <c r="D143" s="148" t="s">
        <v>14</v>
      </c>
      <c r="E143" s="116"/>
      <c r="F143" s="306">
        <v>0</v>
      </c>
      <c r="G143" s="306">
        <v>0</v>
      </c>
      <c r="H143" s="306">
        <v>0</v>
      </c>
      <c r="I143" s="306">
        <v>0</v>
      </c>
      <c r="J143" s="306">
        <v>1984</v>
      </c>
      <c r="K143" s="306">
        <v>2512</v>
      </c>
      <c r="L143" s="306">
        <v>0</v>
      </c>
      <c r="M143" s="306">
        <v>0</v>
      </c>
      <c r="N143" s="306">
        <v>0</v>
      </c>
      <c r="O143" s="306">
        <v>0</v>
      </c>
      <c r="P143" s="306">
        <v>0</v>
      </c>
      <c r="Q143" s="306">
        <v>0</v>
      </c>
      <c r="R143" s="306">
        <v>0</v>
      </c>
      <c r="S143" s="1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  <c r="IW143" s="16"/>
    </row>
    <row r="144" spans="1:257" s="15" customFormat="1" ht="12.6" customHeight="1" x14ac:dyDescent="0.2">
      <c r="B144" s="116"/>
      <c r="C144" s="279" t="s">
        <v>40</v>
      </c>
      <c r="D144" s="148"/>
      <c r="E144" s="11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1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  <c r="IW144" s="16"/>
    </row>
    <row r="145" spans="2:257" s="101" customFormat="1" ht="12.6" customHeight="1" x14ac:dyDescent="0.2">
      <c r="B145" s="117"/>
      <c r="C145" s="334" t="s">
        <v>150</v>
      </c>
      <c r="D145" s="167" t="s">
        <v>14</v>
      </c>
      <c r="E145" s="117"/>
      <c r="F145" s="309">
        <f>SUM(F140:F144)</f>
        <v>0</v>
      </c>
      <c r="G145" s="309">
        <f t="shared" ref="G145" si="18">SUM(G140:G144)</f>
        <v>0</v>
      </c>
      <c r="H145" s="309">
        <f t="shared" ref="H145" si="19">SUM(H140:H144)</f>
        <v>0</v>
      </c>
      <c r="I145" s="309">
        <f t="shared" ref="I145" si="20">SUM(I140:I144)</f>
        <v>3560</v>
      </c>
      <c r="J145" s="309">
        <f t="shared" ref="J145" si="21">SUM(J140:J144)</f>
        <v>4580</v>
      </c>
      <c r="K145" s="309">
        <f t="shared" ref="K145" si="22">SUM(K140:K144)</f>
        <v>5850</v>
      </c>
      <c r="L145" s="309">
        <f t="shared" ref="L145" si="23">SUM(L140:L144)</f>
        <v>0</v>
      </c>
      <c r="M145" s="309">
        <f t="shared" ref="M145" si="24">SUM(M140:M144)</f>
        <v>0</v>
      </c>
      <c r="N145" s="309">
        <f t="shared" ref="N145" si="25">SUM(N140:N144)</f>
        <v>0</v>
      </c>
      <c r="O145" s="309">
        <f t="shared" ref="O145" si="26">SUM(O140:O144)</f>
        <v>0</v>
      </c>
      <c r="P145" s="309">
        <f t="shared" ref="P145" si="27">SUM(P140:P144)</f>
        <v>0</v>
      </c>
      <c r="Q145" s="309">
        <f t="shared" ref="Q145" si="28">SUM(Q140:Q144)</f>
        <v>0</v>
      </c>
      <c r="R145" s="309">
        <f t="shared" ref="R145" si="29">SUM(R140:R144)</f>
        <v>0</v>
      </c>
      <c r="S145" s="117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02"/>
      <c r="GL145" s="102"/>
      <c r="GM145" s="102"/>
      <c r="GN145" s="102"/>
      <c r="GO145" s="102"/>
      <c r="GP145" s="102"/>
      <c r="GQ145" s="102"/>
      <c r="GR145" s="102"/>
      <c r="GS145" s="102"/>
      <c r="GT145" s="102"/>
      <c r="GU145" s="102"/>
      <c r="GV145" s="102"/>
      <c r="GW145" s="102"/>
      <c r="GX145" s="102"/>
      <c r="GY145" s="102"/>
      <c r="GZ145" s="102"/>
      <c r="HA145" s="102"/>
      <c r="HB145" s="102"/>
      <c r="HC145" s="102"/>
      <c r="HD145" s="102"/>
      <c r="HE145" s="102"/>
      <c r="HF145" s="102"/>
      <c r="HG145" s="102"/>
      <c r="HH145" s="102"/>
      <c r="HI145" s="102"/>
      <c r="HJ145" s="102"/>
      <c r="HK145" s="102"/>
      <c r="HL145" s="102"/>
      <c r="HM145" s="102"/>
      <c r="HN145" s="102"/>
      <c r="HO145" s="102"/>
      <c r="HP145" s="102"/>
      <c r="HQ145" s="102"/>
      <c r="HR145" s="102"/>
      <c r="HS145" s="102"/>
      <c r="HT145" s="102"/>
      <c r="HU145" s="102"/>
      <c r="HV145" s="102"/>
      <c r="HW145" s="102"/>
      <c r="HX145" s="102"/>
      <c r="HY145" s="102"/>
      <c r="HZ145" s="102"/>
      <c r="IA145" s="102"/>
      <c r="IB145" s="102"/>
      <c r="IC145" s="102"/>
      <c r="ID145" s="102"/>
      <c r="IE145" s="102"/>
      <c r="IF145" s="102"/>
      <c r="IG145" s="102"/>
      <c r="IH145" s="102"/>
      <c r="II145" s="102"/>
      <c r="IJ145" s="102"/>
      <c r="IK145" s="102"/>
      <c r="IL145" s="102"/>
      <c r="IM145" s="102"/>
      <c r="IN145" s="102"/>
      <c r="IO145" s="102"/>
      <c r="IP145" s="102"/>
      <c r="IQ145" s="102"/>
      <c r="IR145" s="102"/>
      <c r="IS145" s="102"/>
      <c r="IT145" s="102"/>
      <c r="IU145" s="102"/>
      <c r="IV145" s="102"/>
      <c r="IW145" s="102"/>
    </row>
    <row r="146" spans="2:257" ht="3.75" customHeight="1" x14ac:dyDescent="0.2">
      <c r="B146" s="116"/>
      <c r="C146" s="116"/>
      <c r="D146" s="150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2:257" ht="12.6" customHeight="1" x14ac:dyDescent="0.2"/>
  </sheetData>
  <pageMargins left="0.25" right="0.25" top="0.75" bottom="0.75" header="0.3" footer="0.3"/>
  <pageSetup paperSize="9" scale="56" orientation="portrait" r:id="rId1"/>
  <ignoredErrors>
    <ignoredError sqref="J129:Q129 I137:Q137 F129:I1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FD4"/>
    <pageSetUpPr fitToPage="1"/>
  </sheetPr>
  <dimension ref="A1:IT39"/>
  <sheetViews>
    <sheetView showGridLines="0" zoomScale="85" zoomScaleNormal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0" defaultRowHeight="12.6" customHeight="1" zeroHeight="1" x14ac:dyDescent="0.2"/>
  <cols>
    <col min="1" max="1" width="1.7109375" style="16" customWidth="1"/>
    <col min="2" max="2" width="1.5703125" style="16" customWidth="1"/>
    <col min="3" max="3" width="53.42578125" style="16" customWidth="1"/>
    <col min="4" max="4" width="14.28515625" style="16" customWidth="1"/>
    <col min="5" max="5" width="1.5703125" style="16" customWidth="1"/>
    <col min="6" max="15" width="9.7109375" style="16" customWidth="1"/>
    <col min="16" max="16" width="2.28515625" style="16" customWidth="1"/>
    <col min="17" max="17" width="4.5703125" style="16" customWidth="1"/>
    <col min="18" max="20" width="9.140625" style="16" hidden="1" customWidth="1"/>
    <col min="21" max="16384" width="0" style="16" hidden="1"/>
  </cols>
  <sheetData>
    <row r="1" spans="1:254" s="133" customFormat="1" ht="12.6" customHeight="1" x14ac:dyDescent="0.25">
      <c r="B1" s="137"/>
      <c r="C1" s="134" t="s">
        <v>152</v>
      </c>
      <c r="D1" s="135"/>
      <c r="E1" s="136"/>
      <c r="F1" s="137"/>
      <c r="G1" s="136"/>
      <c r="H1" s="135"/>
      <c r="I1" s="135"/>
      <c r="J1" s="135"/>
      <c r="K1" s="136"/>
    </row>
    <row r="2" spans="1:254" ht="12.6" customHeight="1" x14ac:dyDescent="0.2"/>
    <row r="3" spans="1:254" ht="12.6" customHeight="1" x14ac:dyDescent="0.2">
      <c r="A3" s="4"/>
      <c r="B3" s="116"/>
      <c r="C3" s="117"/>
      <c r="D3" s="117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254" ht="12.6" customHeight="1" x14ac:dyDescent="0.2">
      <c r="A4" s="4"/>
      <c r="B4" s="116"/>
      <c r="C4" s="155" t="s">
        <v>153</v>
      </c>
      <c r="D4" s="156"/>
      <c r="E4" s="116"/>
      <c r="F4" s="157">
        <v>2018</v>
      </c>
      <c r="G4" s="157">
        <v>2019</v>
      </c>
      <c r="H4" s="157">
        <v>2020</v>
      </c>
      <c r="I4" s="157">
        <v>2021</v>
      </c>
      <c r="J4" s="157">
        <v>2022</v>
      </c>
      <c r="K4" s="157">
        <v>2023</v>
      </c>
      <c r="L4" s="157">
        <v>2024</v>
      </c>
      <c r="M4" s="157">
        <v>2025</v>
      </c>
      <c r="N4" s="157">
        <v>2026</v>
      </c>
      <c r="O4" s="158" t="s">
        <v>84</v>
      </c>
      <c r="P4" s="116"/>
    </row>
    <row r="5" spans="1:254" s="15" customFormat="1" ht="12.6" customHeight="1" x14ac:dyDescent="0.2">
      <c r="B5" s="116"/>
      <c r="C5" s="283" t="s">
        <v>157</v>
      </c>
      <c r="D5" s="149" t="s">
        <v>14</v>
      </c>
      <c r="E5" s="116"/>
      <c r="F5" s="171">
        <v>61000</v>
      </c>
      <c r="G5" s="171">
        <f>F8</f>
        <v>57500</v>
      </c>
      <c r="H5" s="171">
        <f t="shared" ref="H5:O5" si="0">G8</f>
        <v>53180.555555555562</v>
      </c>
      <c r="I5" s="171">
        <f t="shared" si="0"/>
        <v>48041.666666666672</v>
      </c>
      <c r="J5" s="171">
        <f t="shared" si="0"/>
        <v>42083.333333333336</v>
      </c>
      <c r="K5" s="171">
        <f t="shared" si="0"/>
        <v>35305.555555555562</v>
      </c>
      <c r="L5" s="171">
        <f t="shared" si="0"/>
        <v>27708.333333333339</v>
      </c>
      <c r="M5" s="171">
        <f t="shared" si="0"/>
        <v>19291.666666666672</v>
      </c>
      <c r="N5" s="171">
        <f t="shared" si="0"/>
        <v>10055.555555555562</v>
      </c>
      <c r="O5" s="171">
        <f t="shared" si="0"/>
        <v>0</v>
      </c>
      <c r="P5" s="1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</row>
    <row r="6" spans="1:254" s="15" customFormat="1" ht="12.6" customHeight="1" x14ac:dyDescent="0.2">
      <c r="B6" s="116"/>
      <c r="C6" s="284" t="s">
        <v>154</v>
      </c>
      <c r="D6" s="148" t="s">
        <v>14</v>
      </c>
      <c r="E6" s="116"/>
      <c r="F6" s="306">
        <v>0</v>
      </c>
      <c r="G6" s="306">
        <v>0</v>
      </c>
      <c r="H6" s="306">
        <v>0</v>
      </c>
      <c r="I6" s="306">
        <v>0</v>
      </c>
      <c r="J6" s="306">
        <v>0</v>
      </c>
      <c r="K6" s="306">
        <v>0</v>
      </c>
      <c r="L6" s="306">
        <v>0</v>
      </c>
      <c r="M6" s="306">
        <v>0</v>
      </c>
      <c r="N6" s="306">
        <v>0</v>
      </c>
      <c r="O6" s="306">
        <v>0</v>
      </c>
      <c r="P6" s="1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pans="1:254" s="15" customFormat="1" ht="12.6" customHeight="1" x14ac:dyDescent="0.2">
      <c r="B7" s="116"/>
      <c r="C7" s="279" t="s">
        <v>155</v>
      </c>
      <c r="D7" s="148" t="s">
        <v>14</v>
      </c>
      <c r="E7" s="116"/>
      <c r="F7" s="306">
        <v>3500</v>
      </c>
      <c r="G7" s="306">
        <v>4319.4444444444398</v>
      </c>
      <c r="H7" s="306">
        <v>5138.8888888888887</v>
      </c>
      <c r="I7" s="306">
        <v>5958.333333333333</v>
      </c>
      <c r="J7" s="306">
        <v>6777.7777777777774</v>
      </c>
      <c r="K7" s="306">
        <v>7597.2222222222217</v>
      </c>
      <c r="L7" s="306">
        <v>8416.6666666666661</v>
      </c>
      <c r="M7" s="306">
        <v>9236.1111111111095</v>
      </c>
      <c r="N7" s="306">
        <v>10055.555555555553</v>
      </c>
      <c r="O7" s="306">
        <v>0</v>
      </c>
      <c r="P7" s="1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s="15" customFormat="1" ht="12.6" customHeight="1" x14ac:dyDescent="0.2">
      <c r="B8" s="116"/>
      <c r="C8" s="337" t="s">
        <v>158</v>
      </c>
      <c r="D8" s="288" t="s">
        <v>14</v>
      </c>
      <c r="E8" s="116"/>
      <c r="F8" s="308">
        <f>F5+F6-F7</f>
        <v>57500</v>
      </c>
      <c r="G8" s="308">
        <f t="shared" ref="G8:O8" si="1">G5+G6-G7</f>
        <v>53180.555555555562</v>
      </c>
      <c r="H8" s="308">
        <f t="shared" si="1"/>
        <v>48041.666666666672</v>
      </c>
      <c r="I8" s="308">
        <f t="shared" si="1"/>
        <v>42083.333333333336</v>
      </c>
      <c r="J8" s="308">
        <f t="shared" si="1"/>
        <v>35305.555555555562</v>
      </c>
      <c r="K8" s="308">
        <f t="shared" si="1"/>
        <v>27708.333333333339</v>
      </c>
      <c r="L8" s="308">
        <f t="shared" si="1"/>
        <v>19291.666666666672</v>
      </c>
      <c r="M8" s="308">
        <f t="shared" si="1"/>
        <v>10055.555555555562</v>
      </c>
      <c r="N8" s="308">
        <f t="shared" si="1"/>
        <v>0</v>
      </c>
      <c r="O8" s="308">
        <f t="shared" si="1"/>
        <v>0</v>
      </c>
      <c r="P8" s="1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s="15" customFormat="1" ht="12.6" customHeight="1" x14ac:dyDescent="0.2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s="15" customFormat="1" ht="12.6" customHeight="1" x14ac:dyDescent="0.2">
      <c r="B10" s="116"/>
      <c r="C10" s="283" t="s">
        <v>159</v>
      </c>
      <c r="D10" s="149" t="s">
        <v>14</v>
      </c>
      <c r="E10" s="116"/>
      <c r="F10" s="322">
        <v>0</v>
      </c>
      <c r="G10" s="322">
        <v>0</v>
      </c>
      <c r="H10" s="322">
        <v>0</v>
      </c>
      <c r="I10" s="322">
        <v>0</v>
      </c>
      <c r="J10" s="322">
        <v>0</v>
      </c>
      <c r="K10" s="322">
        <v>0</v>
      </c>
      <c r="L10" s="322">
        <v>0</v>
      </c>
      <c r="M10" s="322">
        <v>0</v>
      </c>
      <c r="N10" s="322">
        <v>0</v>
      </c>
      <c r="O10" s="322">
        <v>0</v>
      </c>
      <c r="P10" s="1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s="15" customFormat="1" ht="12.6" customHeight="1" x14ac:dyDescent="0.2">
      <c r="B11" s="116"/>
      <c r="C11" s="284" t="s">
        <v>156</v>
      </c>
      <c r="D11" s="148" t="s">
        <v>14</v>
      </c>
      <c r="E11" s="116"/>
      <c r="F11" s="306">
        <v>6325</v>
      </c>
      <c r="G11" s="306">
        <v>6087.4305555555575</v>
      </c>
      <c r="H11" s="306">
        <v>5567.2222222222244</v>
      </c>
      <c r="I11" s="306">
        <v>4956.875</v>
      </c>
      <c r="J11" s="306">
        <v>4256.3888888888878</v>
      </c>
      <c r="K11" s="306">
        <v>3465.7638888888882</v>
      </c>
      <c r="L11" s="306">
        <v>2584.9999999999991</v>
      </c>
      <c r="M11" s="306">
        <v>1614.0972222222213</v>
      </c>
      <c r="N11" s="306">
        <v>553.05555555555509</v>
      </c>
      <c r="O11" s="306">
        <v>0</v>
      </c>
      <c r="P11" s="1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s="15" customFormat="1" ht="12.6" customHeight="1" x14ac:dyDescent="0.2">
      <c r="B12" s="116"/>
      <c r="C12" s="279" t="s">
        <v>155</v>
      </c>
      <c r="D12" s="148" t="s">
        <v>14</v>
      </c>
      <c r="E12" s="116"/>
      <c r="F12" s="306">
        <v>6325</v>
      </c>
      <c r="G12" s="306">
        <v>6087.4305555555575</v>
      </c>
      <c r="H12" s="306">
        <v>5567.2222222222244</v>
      </c>
      <c r="I12" s="306">
        <v>4956.875</v>
      </c>
      <c r="J12" s="306">
        <v>4256.3888888888878</v>
      </c>
      <c r="K12" s="306">
        <v>3465.7638888888882</v>
      </c>
      <c r="L12" s="306">
        <v>2584.9999999999991</v>
      </c>
      <c r="M12" s="306">
        <v>1614.0972222222213</v>
      </c>
      <c r="N12" s="306">
        <v>553.05555555555509</v>
      </c>
      <c r="O12" s="306">
        <v>0</v>
      </c>
      <c r="P12" s="1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s="15" customFormat="1" ht="12.6" customHeight="1" x14ac:dyDescent="0.2">
      <c r="B13" s="116"/>
      <c r="C13" s="283" t="s">
        <v>159</v>
      </c>
      <c r="D13" s="149" t="s">
        <v>14</v>
      </c>
      <c r="E13" s="116"/>
      <c r="F13" s="309">
        <f>F10+F11-F12</f>
        <v>0</v>
      </c>
      <c r="G13" s="309">
        <f t="shared" ref="G13:O13" si="2">G10+G11-G12</f>
        <v>0</v>
      </c>
      <c r="H13" s="309">
        <f t="shared" si="2"/>
        <v>0</v>
      </c>
      <c r="I13" s="309">
        <f t="shared" si="2"/>
        <v>0</v>
      </c>
      <c r="J13" s="309">
        <f t="shared" si="2"/>
        <v>0</v>
      </c>
      <c r="K13" s="309">
        <f t="shared" si="2"/>
        <v>0</v>
      </c>
      <c r="L13" s="309">
        <f t="shared" si="2"/>
        <v>0</v>
      </c>
      <c r="M13" s="309">
        <f t="shared" si="2"/>
        <v>0</v>
      </c>
      <c r="N13" s="309">
        <f t="shared" si="2"/>
        <v>0</v>
      </c>
      <c r="O13" s="309">
        <f t="shared" si="2"/>
        <v>0</v>
      </c>
      <c r="P13" s="1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s="15" customFormat="1" ht="12.6" customHeight="1" x14ac:dyDescent="0.2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ht="12.6" customHeight="1" x14ac:dyDescent="0.2">
      <c r="A15" s="4"/>
      <c r="B15" s="116"/>
      <c r="C15" s="155" t="s">
        <v>160</v>
      </c>
      <c r="D15" s="156"/>
      <c r="E15" s="116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16"/>
    </row>
    <row r="16" spans="1:254" s="15" customFormat="1" ht="12.6" customHeight="1" x14ac:dyDescent="0.2">
      <c r="B16" s="116"/>
      <c r="C16" s="283" t="s">
        <v>157</v>
      </c>
      <c r="D16" s="149" t="s">
        <v>14</v>
      </c>
      <c r="E16" s="116"/>
      <c r="F16" s="322">
        <v>7625</v>
      </c>
      <c r="G16" s="322">
        <f>F19</f>
        <v>7187.5</v>
      </c>
      <c r="H16" s="322">
        <f t="shared" ref="H16:O16" si="3">G19</f>
        <v>6647.5694444444453</v>
      </c>
      <c r="I16" s="322">
        <f t="shared" si="3"/>
        <v>6005.2083333333358</v>
      </c>
      <c r="J16" s="322">
        <f t="shared" si="3"/>
        <v>5260.4166666666679</v>
      </c>
      <c r="K16" s="322">
        <f t="shared" si="3"/>
        <v>4413.1944444444453</v>
      </c>
      <c r="L16" s="322">
        <f t="shared" si="3"/>
        <v>3463.5416666666679</v>
      </c>
      <c r="M16" s="322">
        <f t="shared" si="3"/>
        <v>2411.4583333333353</v>
      </c>
      <c r="N16" s="322">
        <f t="shared" si="3"/>
        <v>1256.9444444444478</v>
      </c>
      <c r="O16" s="322">
        <f t="shared" si="3"/>
        <v>2.7284841053187847E-12</v>
      </c>
      <c r="P16" s="1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</row>
    <row r="17" spans="1:254" s="15" customFormat="1" ht="12.6" customHeight="1" x14ac:dyDescent="0.2">
      <c r="B17" s="116"/>
      <c r="C17" s="284" t="s">
        <v>154</v>
      </c>
      <c r="D17" s="148" t="s">
        <v>14</v>
      </c>
      <c r="E17" s="116"/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 s="306">
        <v>0</v>
      </c>
      <c r="P17" s="1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1:254" s="15" customFormat="1" ht="12.6" customHeight="1" x14ac:dyDescent="0.2">
      <c r="B18" s="116"/>
      <c r="C18" s="279" t="s">
        <v>155</v>
      </c>
      <c r="D18" s="148" t="s">
        <v>14</v>
      </c>
      <c r="E18" s="116"/>
      <c r="F18" s="306">
        <v>437.5</v>
      </c>
      <c r="G18" s="306">
        <v>539.93055555555497</v>
      </c>
      <c r="H18" s="306">
        <v>642.36111111110995</v>
      </c>
      <c r="I18" s="306">
        <v>744.79166666666754</v>
      </c>
      <c r="J18" s="306">
        <v>847.22222222222251</v>
      </c>
      <c r="K18" s="306">
        <v>949.65277777777749</v>
      </c>
      <c r="L18" s="306">
        <v>1052.0833333333326</v>
      </c>
      <c r="M18" s="306">
        <v>1154.5138888888875</v>
      </c>
      <c r="N18" s="306">
        <v>1256.944444444445</v>
      </c>
      <c r="O18" s="306">
        <v>0</v>
      </c>
      <c r="P18" s="1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4" s="15" customFormat="1" ht="12.6" customHeight="1" x14ac:dyDescent="0.2">
      <c r="B19" s="116"/>
      <c r="C19" s="337" t="s">
        <v>158</v>
      </c>
      <c r="D19" s="288" t="s">
        <v>14</v>
      </c>
      <c r="E19" s="116"/>
      <c r="F19" s="308">
        <f>F16+F17-F18</f>
        <v>7187.5</v>
      </c>
      <c r="G19" s="308">
        <f t="shared" ref="G19:O19" si="4">G16+G17-G18</f>
        <v>6647.5694444444453</v>
      </c>
      <c r="H19" s="308">
        <f t="shared" si="4"/>
        <v>6005.2083333333358</v>
      </c>
      <c r="I19" s="308">
        <f t="shared" si="4"/>
        <v>5260.4166666666679</v>
      </c>
      <c r="J19" s="308">
        <f t="shared" si="4"/>
        <v>4413.1944444444453</v>
      </c>
      <c r="K19" s="308">
        <f t="shared" si="4"/>
        <v>3463.5416666666679</v>
      </c>
      <c r="L19" s="308">
        <f t="shared" si="4"/>
        <v>2411.4583333333353</v>
      </c>
      <c r="M19" s="308">
        <f t="shared" si="4"/>
        <v>1256.9444444444478</v>
      </c>
      <c r="N19" s="308">
        <f t="shared" si="4"/>
        <v>2.7284841053187847E-12</v>
      </c>
      <c r="O19" s="308">
        <f t="shared" si="4"/>
        <v>2.7284841053187847E-12</v>
      </c>
      <c r="P19" s="1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4" s="15" customFormat="1" ht="12.6" customHeight="1" x14ac:dyDescent="0.2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s="15" customFormat="1" ht="12.6" customHeight="1" x14ac:dyDescent="0.2">
      <c r="B21" s="116"/>
      <c r="C21" s="283" t="s">
        <v>159</v>
      </c>
      <c r="D21" s="149" t="s">
        <v>14</v>
      </c>
      <c r="E21" s="116"/>
      <c r="F21" s="322">
        <v>0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1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s="15" customFormat="1" ht="12.6" customHeight="1" x14ac:dyDescent="0.2">
      <c r="B22" s="116"/>
      <c r="C22" s="284" t="s">
        <v>156</v>
      </c>
      <c r="D22" s="148" t="s">
        <v>14</v>
      </c>
      <c r="E22" s="116"/>
      <c r="F22" s="306">
        <v>838.75</v>
      </c>
      <c r="G22" s="306">
        <v>790.625</v>
      </c>
      <c r="H22" s="306">
        <v>731.23263888888948</v>
      </c>
      <c r="I22" s="306">
        <v>660.57291666666663</v>
      </c>
      <c r="J22" s="306">
        <v>578.64583333333326</v>
      </c>
      <c r="K22" s="306">
        <v>485.4513888888888</v>
      </c>
      <c r="L22" s="306">
        <v>380.9895833333332</v>
      </c>
      <c r="M22" s="306">
        <v>265.26041666666629</v>
      </c>
      <c r="N22" s="306">
        <v>138.26388888888869</v>
      </c>
      <c r="O22" s="306">
        <v>0</v>
      </c>
      <c r="P22" s="1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s="15" customFormat="1" ht="12.6" customHeight="1" x14ac:dyDescent="0.2">
      <c r="B23" s="116"/>
      <c r="C23" s="279" t="s">
        <v>155</v>
      </c>
      <c r="D23" s="148" t="s">
        <v>14</v>
      </c>
      <c r="E23" s="116"/>
      <c r="F23" s="306">
        <v>838.75</v>
      </c>
      <c r="G23" s="306">
        <v>790.625</v>
      </c>
      <c r="H23" s="306">
        <v>731.23263888888948</v>
      </c>
      <c r="I23" s="306">
        <v>660.57291666666663</v>
      </c>
      <c r="J23" s="306">
        <v>578.64583333333326</v>
      </c>
      <c r="K23" s="306">
        <v>485.4513888888888</v>
      </c>
      <c r="L23" s="306">
        <v>380.9895833333332</v>
      </c>
      <c r="M23" s="306">
        <v>265.26041666666629</v>
      </c>
      <c r="N23" s="306">
        <v>138.26388888888869</v>
      </c>
      <c r="O23" s="306">
        <v>0</v>
      </c>
      <c r="P23" s="1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s="15" customFormat="1" ht="12.6" customHeight="1" x14ac:dyDescent="0.2">
      <c r="B24" s="116"/>
      <c r="C24" s="283" t="s">
        <v>159</v>
      </c>
      <c r="D24" s="149" t="s">
        <v>14</v>
      </c>
      <c r="E24" s="116"/>
      <c r="F24" s="309">
        <f>F21+F22-F23</f>
        <v>0</v>
      </c>
      <c r="G24" s="309">
        <f t="shared" ref="G24:O24" si="5">G21+G22-G23</f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9">
        <f t="shared" si="5"/>
        <v>0</v>
      </c>
      <c r="M24" s="309">
        <f t="shared" si="5"/>
        <v>0</v>
      </c>
      <c r="N24" s="309">
        <f t="shared" si="5"/>
        <v>0</v>
      </c>
      <c r="O24" s="309">
        <f t="shared" si="5"/>
        <v>0</v>
      </c>
      <c r="P24" s="1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s="15" customFormat="1" ht="12.6" customHeight="1" x14ac:dyDescent="0.2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ht="12.6" customHeight="1" x14ac:dyDescent="0.2">
      <c r="A26" s="4"/>
      <c r="B26" s="116"/>
      <c r="C26" s="155" t="s">
        <v>161</v>
      </c>
      <c r="D26" s="156"/>
      <c r="E26" s="116"/>
      <c r="F26" s="157"/>
      <c r="G26" s="157"/>
      <c r="H26" s="157"/>
      <c r="I26" s="157"/>
      <c r="J26" s="157"/>
      <c r="K26" s="157"/>
      <c r="L26" s="157"/>
      <c r="M26" s="157"/>
      <c r="N26" s="157"/>
      <c r="O26" s="158"/>
      <c r="P26" s="116"/>
    </row>
    <row r="27" spans="1:254" s="15" customFormat="1" ht="12.6" customHeight="1" x14ac:dyDescent="0.2">
      <c r="B27" s="116"/>
      <c r="C27" s="283" t="s">
        <v>157</v>
      </c>
      <c r="D27" s="149" t="s">
        <v>14</v>
      </c>
      <c r="E27" s="116"/>
      <c r="F27" s="322">
        <v>7625</v>
      </c>
      <c r="G27" s="322">
        <f>F30</f>
        <v>7187.5</v>
      </c>
      <c r="H27" s="322">
        <f t="shared" ref="H27:O27" si="6">G30</f>
        <v>6647.5694444444453</v>
      </c>
      <c r="I27" s="322">
        <f t="shared" si="6"/>
        <v>6005.2083333333358</v>
      </c>
      <c r="J27" s="322">
        <f t="shared" si="6"/>
        <v>5260.4166666666679</v>
      </c>
      <c r="K27" s="322">
        <f t="shared" si="6"/>
        <v>4413.1944444444453</v>
      </c>
      <c r="L27" s="322">
        <f t="shared" si="6"/>
        <v>3463.5416666666679</v>
      </c>
      <c r="M27" s="322">
        <f t="shared" si="6"/>
        <v>2411.4583333333353</v>
      </c>
      <c r="N27" s="322">
        <f t="shared" si="6"/>
        <v>1256.9444444444478</v>
      </c>
      <c r="O27" s="322">
        <f t="shared" si="6"/>
        <v>2.7284841053187847E-12</v>
      </c>
      <c r="P27" s="1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s="15" customFormat="1" ht="12.6" customHeight="1" x14ac:dyDescent="0.2">
      <c r="B28" s="116"/>
      <c r="C28" s="284" t="s">
        <v>154</v>
      </c>
      <c r="D28" s="148" t="s">
        <v>14</v>
      </c>
      <c r="E28" s="116"/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06">
        <v>0</v>
      </c>
      <c r="P28" s="1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s="15" customFormat="1" ht="12.6" customHeight="1" x14ac:dyDescent="0.2">
      <c r="B29" s="116"/>
      <c r="C29" s="279" t="s">
        <v>155</v>
      </c>
      <c r="D29" s="148" t="s">
        <v>14</v>
      </c>
      <c r="E29" s="116"/>
      <c r="F29" s="306">
        <v>437.5</v>
      </c>
      <c r="G29" s="306">
        <v>539.93055555555497</v>
      </c>
      <c r="H29" s="306">
        <v>642.36111111110995</v>
      </c>
      <c r="I29" s="306">
        <v>744.79166666666754</v>
      </c>
      <c r="J29" s="306">
        <v>847.22222222222251</v>
      </c>
      <c r="K29" s="306">
        <v>949.65277777777749</v>
      </c>
      <c r="L29" s="306">
        <v>1052.0833333333326</v>
      </c>
      <c r="M29" s="306">
        <v>1154.5138888888875</v>
      </c>
      <c r="N29" s="306">
        <v>1256.944444444445</v>
      </c>
      <c r="O29" s="306">
        <v>0</v>
      </c>
      <c r="P29" s="1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s="15" customFormat="1" ht="12.6" customHeight="1" x14ac:dyDescent="0.2">
      <c r="B30" s="116"/>
      <c r="C30" s="337" t="s">
        <v>158</v>
      </c>
      <c r="D30" s="288" t="s">
        <v>14</v>
      </c>
      <c r="E30" s="116"/>
      <c r="F30" s="308">
        <f>F27+F28-F29</f>
        <v>7187.5</v>
      </c>
      <c r="G30" s="308">
        <f t="shared" ref="G30:O30" si="7">G27+G28-G29</f>
        <v>6647.5694444444453</v>
      </c>
      <c r="H30" s="308">
        <f t="shared" si="7"/>
        <v>6005.2083333333358</v>
      </c>
      <c r="I30" s="308">
        <f t="shared" si="7"/>
        <v>5260.4166666666679</v>
      </c>
      <c r="J30" s="308">
        <f t="shared" si="7"/>
        <v>4413.1944444444453</v>
      </c>
      <c r="K30" s="308">
        <f t="shared" si="7"/>
        <v>3463.5416666666679</v>
      </c>
      <c r="L30" s="308">
        <f t="shared" si="7"/>
        <v>2411.4583333333353</v>
      </c>
      <c r="M30" s="308">
        <f t="shared" si="7"/>
        <v>1256.9444444444478</v>
      </c>
      <c r="N30" s="308">
        <f t="shared" si="7"/>
        <v>2.7284841053187847E-12</v>
      </c>
      <c r="O30" s="308">
        <f t="shared" si="7"/>
        <v>2.7284841053187847E-12</v>
      </c>
      <c r="P30" s="1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s="15" customFormat="1" ht="12.6" customHeight="1" x14ac:dyDescent="0.2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s="15" customFormat="1" ht="12.6" customHeight="1" x14ac:dyDescent="0.2">
      <c r="B32" s="116"/>
      <c r="C32" s="283" t="s">
        <v>159</v>
      </c>
      <c r="D32" s="149" t="s">
        <v>14</v>
      </c>
      <c r="E32" s="116"/>
      <c r="F32" s="322">
        <v>0</v>
      </c>
      <c r="G32" s="322">
        <f>F35</f>
        <v>0</v>
      </c>
      <c r="H32" s="322">
        <f t="shared" ref="H32:O32" si="8">G35</f>
        <v>0</v>
      </c>
      <c r="I32" s="322">
        <f t="shared" si="8"/>
        <v>0</v>
      </c>
      <c r="J32" s="322">
        <f t="shared" si="8"/>
        <v>0</v>
      </c>
      <c r="K32" s="322">
        <f t="shared" si="8"/>
        <v>0</v>
      </c>
      <c r="L32" s="322">
        <f t="shared" si="8"/>
        <v>0</v>
      </c>
      <c r="M32" s="322">
        <f t="shared" si="8"/>
        <v>0</v>
      </c>
      <c r="N32" s="322">
        <f t="shared" si="8"/>
        <v>0</v>
      </c>
      <c r="O32" s="322">
        <f t="shared" si="8"/>
        <v>0</v>
      </c>
      <c r="P32" s="1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s="15" customFormat="1" ht="12.6" customHeight="1" x14ac:dyDescent="0.2">
      <c r="B33" s="116"/>
      <c r="C33" s="284" t="s">
        <v>156</v>
      </c>
      <c r="D33" s="148" t="s">
        <v>14</v>
      </c>
      <c r="E33" s="116"/>
      <c r="F33" s="306">
        <v>838.75</v>
      </c>
      <c r="G33" s="306">
        <v>790.625</v>
      </c>
      <c r="H33" s="306">
        <v>731.23263888888948</v>
      </c>
      <c r="I33" s="306">
        <v>660.57291666666663</v>
      </c>
      <c r="J33" s="306">
        <v>578.64583333333326</v>
      </c>
      <c r="K33" s="306">
        <v>485.4513888888888</v>
      </c>
      <c r="L33" s="306">
        <v>380.9895833333332</v>
      </c>
      <c r="M33" s="306">
        <v>265.26041666666629</v>
      </c>
      <c r="N33" s="306">
        <v>138.26388888888869</v>
      </c>
      <c r="O33" s="306">
        <v>0</v>
      </c>
      <c r="P33" s="1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s="15" customFormat="1" ht="12.6" customHeight="1" x14ac:dyDescent="0.2">
      <c r="B34" s="116"/>
      <c r="C34" s="279" t="s">
        <v>155</v>
      </c>
      <c r="D34" s="148" t="s">
        <v>14</v>
      </c>
      <c r="E34" s="116"/>
      <c r="F34" s="306">
        <v>838.75</v>
      </c>
      <c r="G34" s="306">
        <v>790.625</v>
      </c>
      <c r="H34" s="306">
        <v>731.23263888888948</v>
      </c>
      <c r="I34" s="306">
        <v>660.57291666666663</v>
      </c>
      <c r="J34" s="306">
        <v>578.64583333333326</v>
      </c>
      <c r="K34" s="306">
        <v>485.4513888888888</v>
      </c>
      <c r="L34" s="306">
        <v>380.9895833333332</v>
      </c>
      <c r="M34" s="306">
        <v>265.26041666666629</v>
      </c>
      <c r="N34" s="306">
        <v>138.26388888888869</v>
      </c>
      <c r="O34" s="306">
        <v>0</v>
      </c>
      <c r="P34" s="1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s="15" customFormat="1" ht="12.6" customHeight="1" x14ac:dyDescent="0.2">
      <c r="B35" s="116"/>
      <c r="C35" s="283" t="s">
        <v>159</v>
      </c>
      <c r="D35" s="149" t="s">
        <v>14</v>
      </c>
      <c r="E35" s="116"/>
      <c r="F35" s="309">
        <f>F32+F33-F34</f>
        <v>0</v>
      </c>
      <c r="G35" s="309">
        <f t="shared" ref="G35:O35" si="9">G32+G33-G34</f>
        <v>0</v>
      </c>
      <c r="H35" s="309">
        <f t="shared" si="9"/>
        <v>0</v>
      </c>
      <c r="I35" s="309">
        <f t="shared" si="9"/>
        <v>0</v>
      </c>
      <c r="J35" s="309">
        <f t="shared" si="9"/>
        <v>0</v>
      </c>
      <c r="K35" s="309">
        <f t="shared" si="9"/>
        <v>0</v>
      </c>
      <c r="L35" s="309">
        <f t="shared" si="9"/>
        <v>0</v>
      </c>
      <c r="M35" s="309">
        <f t="shared" si="9"/>
        <v>0</v>
      </c>
      <c r="N35" s="309">
        <f t="shared" si="9"/>
        <v>0</v>
      </c>
      <c r="O35" s="309">
        <f t="shared" si="9"/>
        <v>0</v>
      </c>
      <c r="P35" s="1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s="15" customFormat="1" ht="3.75" customHeight="1" x14ac:dyDescent="0.2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12" hidden="1" customHeight="1" x14ac:dyDescent="0.2">
      <c r="A37" s="4"/>
      <c r="B37" s="116"/>
      <c r="C37" s="155" t="s">
        <v>40</v>
      </c>
      <c r="D37" s="156"/>
      <c r="E37" s="116"/>
      <c r="F37" s="157"/>
      <c r="G37" s="157"/>
      <c r="H37" s="157"/>
      <c r="I37" s="157"/>
      <c r="J37" s="157"/>
      <c r="K37" s="157"/>
      <c r="L37" s="157"/>
      <c r="M37" s="157"/>
      <c r="N37" s="157"/>
      <c r="O37" s="158"/>
      <c r="P37" s="116"/>
    </row>
    <row r="38" spans="1:254" ht="12" hidden="1" customHeight="1" x14ac:dyDescent="0.2">
      <c r="B38" s="116"/>
      <c r="C38" s="116"/>
      <c r="D38" s="150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</row>
    <row r="39" spans="1:254" ht="12.6" customHeight="1" x14ac:dyDescent="0.2"/>
  </sheetData>
  <pageMargins left="0.25" right="0.25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FD4"/>
    <pageSetUpPr fitToPage="1"/>
  </sheetPr>
  <dimension ref="A1:FD241"/>
  <sheetViews>
    <sheetView showGridLines="0" zoomScale="85" zoomScaleNormal="85" workbookViewId="0">
      <pane xSplit="4" ySplit="1" topLeftCell="E164" activePane="bottomRight" state="frozen"/>
      <selection pane="topRight" activeCell="E1" sqref="E1"/>
      <selection pane="bottomLeft" activeCell="A2" sqref="A2"/>
      <selection pane="bottomRight" activeCell="D26" sqref="D26"/>
    </sheetView>
  </sheetViews>
  <sheetFormatPr defaultColWidth="0" defaultRowHeight="12.75" zeroHeight="1" x14ac:dyDescent="0.2"/>
  <cols>
    <col min="1" max="1" width="1.7109375" style="16" customWidth="1"/>
    <col min="2" max="2" width="1.5703125" style="16" customWidth="1"/>
    <col min="3" max="3" width="61.140625" style="16" customWidth="1"/>
    <col min="4" max="4" width="12.85546875" style="16" customWidth="1"/>
    <col min="5" max="5" width="1.5703125" style="16" customWidth="1"/>
    <col min="6" max="15" width="9.7109375" style="16" customWidth="1"/>
    <col min="16" max="16" width="2.85546875" style="16" customWidth="1"/>
    <col min="17" max="17" width="7.28515625" style="17" customWidth="1"/>
    <col min="18" max="19" width="9.140625" style="17" hidden="1" customWidth="1"/>
    <col min="20" max="160" width="0" style="17" hidden="1" customWidth="1"/>
    <col min="161" max="16384" width="9.140625" style="17" hidden="1"/>
  </cols>
  <sheetData>
    <row r="1" spans="1:16" s="92" customFormat="1" ht="15.75" x14ac:dyDescent="0.25">
      <c r="A1" s="172"/>
      <c r="B1" s="137"/>
      <c r="C1" s="134" t="s">
        <v>353</v>
      </c>
      <c r="D1" s="135"/>
      <c r="E1" s="136"/>
      <c r="F1" s="275"/>
      <c r="G1" s="276"/>
      <c r="H1" s="277"/>
      <c r="I1" s="277"/>
      <c r="J1" s="277"/>
      <c r="K1" s="276"/>
      <c r="L1" s="278"/>
      <c r="M1" s="278"/>
      <c r="N1" s="278"/>
      <c r="O1" s="278"/>
      <c r="P1" s="133"/>
    </row>
    <row r="2" spans="1:16" x14ac:dyDescent="0.2">
      <c r="A2" s="4"/>
      <c r="B2" s="116"/>
      <c r="C2" s="155"/>
      <c r="D2" s="156"/>
      <c r="E2" s="116"/>
      <c r="F2" s="140">
        <v>2018</v>
      </c>
      <c r="G2" s="140">
        <v>2019</v>
      </c>
      <c r="H2" s="140">
        <v>2020</v>
      </c>
      <c r="I2" s="140">
        <v>2021</v>
      </c>
      <c r="J2" s="140">
        <v>2022</v>
      </c>
      <c r="K2" s="140">
        <v>2023</v>
      </c>
      <c r="L2" s="140">
        <v>2024</v>
      </c>
      <c r="M2" s="140">
        <v>2025</v>
      </c>
      <c r="N2" s="140">
        <v>2026</v>
      </c>
      <c r="O2" s="158" t="s">
        <v>273</v>
      </c>
      <c r="P2" s="151"/>
    </row>
    <row r="3" spans="1:16" x14ac:dyDescent="0.2">
      <c r="B3" s="116"/>
      <c r="C3" s="175" t="s">
        <v>354</v>
      </c>
      <c r="D3" s="149" t="s">
        <v>14</v>
      </c>
      <c r="E3" s="116"/>
      <c r="F3" s="176">
        <f>SUM(F4,F7)</f>
        <v>320875</v>
      </c>
      <c r="G3" s="176">
        <f t="shared" ref="G3:O3" si="0">SUM(G4,G7)</f>
        <v>328660.55000000005</v>
      </c>
      <c r="H3" s="176">
        <f t="shared" si="0"/>
        <v>339129.85555555555</v>
      </c>
      <c r="I3" s="176">
        <f t="shared" si="0"/>
        <v>352373.0555555555</v>
      </c>
      <c r="J3" s="176">
        <f t="shared" si="0"/>
        <v>368480.2888888889</v>
      </c>
      <c r="K3" s="176">
        <f t="shared" si="0"/>
        <v>387541.69444444438</v>
      </c>
      <c r="L3" s="176">
        <f t="shared" si="0"/>
        <v>409647.41111111105</v>
      </c>
      <c r="M3" s="176">
        <f t="shared" si="0"/>
        <v>434887.5777777778</v>
      </c>
      <c r="N3" s="176">
        <f t="shared" si="0"/>
        <v>463352.33333333337</v>
      </c>
      <c r="O3" s="176">
        <f t="shared" si="0"/>
        <v>508215.8</v>
      </c>
      <c r="P3" s="151"/>
    </row>
    <row r="4" spans="1:16" x14ac:dyDescent="0.2">
      <c r="B4" s="116"/>
      <c r="C4" s="175" t="s">
        <v>355</v>
      </c>
      <c r="D4" s="149" t="s">
        <v>14</v>
      </c>
      <c r="E4" s="116"/>
      <c r="F4" s="141">
        <f>SUM(F5:F6)</f>
        <v>260000</v>
      </c>
      <c r="G4" s="141">
        <f t="shared" ref="G4:O4" si="1">SUM(G5:G6)</f>
        <v>252866.16541353383</v>
      </c>
      <c r="H4" s="141">
        <f t="shared" si="1"/>
        <v>245421.8045112782</v>
      </c>
      <c r="I4" s="141">
        <f t="shared" si="1"/>
        <v>237967.66917293234</v>
      </c>
      <c r="J4" s="141">
        <f t="shared" si="1"/>
        <v>230503.75939849624</v>
      </c>
      <c r="K4" s="141">
        <f t="shared" si="1"/>
        <v>223030.07518796992</v>
      </c>
      <c r="L4" s="141">
        <f t="shared" si="1"/>
        <v>215546.61654135337</v>
      </c>
      <c r="M4" s="141">
        <f t="shared" si="1"/>
        <v>208053.3834586466</v>
      </c>
      <c r="N4" s="141">
        <f t="shared" si="1"/>
        <v>200550.37593984959</v>
      </c>
      <c r="O4" s="141">
        <f t="shared" si="1"/>
        <v>193037.59398496238</v>
      </c>
      <c r="P4" s="151"/>
    </row>
    <row r="5" spans="1:16" x14ac:dyDescent="0.2">
      <c r="B5" s="116"/>
      <c r="C5" s="279" t="s">
        <v>356</v>
      </c>
      <c r="D5" s="148" t="s">
        <v>14</v>
      </c>
      <c r="E5" s="116"/>
      <c r="F5" s="146">
        <v>250000</v>
      </c>
      <c r="G5" s="146">
        <v>242866.16541353383</v>
      </c>
      <c r="H5" s="146">
        <v>235421.8045112782</v>
      </c>
      <c r="I5" s="146">
        <v>227967.66917293234</v>
      </c>
      <c r="J5" s="146">
        <v>220503.75939849624</v>
      </c>
      <c r="K5" s="146">
        <v>213030.07518796992</v>
      </c>
      <c r="L5" s="146">
        <v>205546.61654135337</v>
      </c>
      <c r="M5" s="146">
        <v>198053.3834586466</v>
      </c>
      <c r="N5" s="146">
        <v>190550.37593984959</v>
      </c>
      <c r="O5" s="146">
        <v>183037.59398496238</v>
      </c>
      <c r="P5" s="151"/>
    </row>
    <row r="6" spans="1:16" x14ac:dyDescent="0.2">
      <c r="B6" s="116"/>
      <c r="C6" s="279" t="s">
        <v>357</v>
      </c>
      <c r="D6" s="148" t="s">
        <v>14</v>
      </c>
      <c r="E6" s="116"/>
      <c r="F6" s="146">
        <v>10000</v>
      </c>
      <c r="G6" s="146">
        <v>10000</v>
      </c>
      <c r="H6" s="146">
        <v>10000</v>
      </c>
      <c r="I6" s="146">
        <v>10000</v>
      </c>
      <c r="J6" s="146">
        <v>10000</v>
      </c>
      <c r="K6" s="146">
        <v>10000</v>
      </c>
      <c r="L6" s="146">
        <v>10000</v>
      </c>
      <c r="M6" s="146">
        <v>10000</v>
      </c>
      <c r="N6" s="146">
        <v>10000</v>
      </c>
      <c r="O6" s="146">
        <v>10000</v>
      </c>
      <c r="P6" s="151"/>
    </row>
    <row r="7" spans="1:16" x14ac:dyDescent="0.2">
      <c r="B7" s="116"/>
      <c r="C7" s="175" t="s">
        <v>358</v>
      </c>
      <c r="D7" s="149" t="s">
        <v>14</v>
      </c>
      <c r="E7" s="116">
        <v>25000</v>
      </c>
      <c r="F7" s="280">
        <f>SUM(F8:F11)</f>
        <v>60875</v>
      </c>
      <c r="G7" s="280">
        <f t="shared" ref="G7:O7" si="2">SUM(G8:G11)</f>
        <v>75794.384586466243</v>
      </c>
      <c r="H7" s="280">
        <f t="shared" si="2"/>
        <v>93708.051044277381</v>
      </c>
      <c r="I7" s="280">
        <f t="shared" si="2"/>
        <v>114405.38638262317</v>
      </c>
      <c r="J7" s="280">
        <f t="shared" si="2"/>
        <v>137976.52949039266</v>
      </c>
      <c r="K7" s="280">
        <f t="shared" si="2"/>
        <v>164511.61925647449</v>
      </c>
      <c r="L7" s="280">
        <f t="shared" si="2"/>
        <v>194100.79456975771</v>
      </c>
      <c r="M7" s="280">
        <f t="shared" si="2"/>
        <v>226834.1943191312</v>
      </c>
      <c r="N7" s="280">
        <f t="shared" si="2"/>
        <v>262801.95739348378</v>
      </c>
      <c r="O7" s="280">
        <f t="shared" si="2"/>
        <v>315178.20601503761</v>
      </c>
      <c r="P7" s="151"/>
    </row>
    <row r="8" spans="1:16" x14ac:dyDescent="0.2">
      <c r="B8" s="116"/>
      <c r="C8" s="279" t="s">
        <v>359</v>
      </c>
      <c r="D8" s="148" t="s">
        <v>14</v>
      </c>
      <c r="E8" s="116"/>
      <c r="F8" s="146">
        <v>5692.5</v>
      </c>
      <c r="G8" s="146">
        <v>13309.85555555555</v>
      </c>
      <c r="H8" s="146">
        <v>29786.10555555555</v>
      </c>
      <c r="I8" s="146">
        <v>50018.888888888876</v>
      </c>
      <c r="J8" s="146">
        <v>74098.344444444461</v>
      </c>
      <c r="K8" s="146">
        <v>102114.61111111112</v>
      </c>
      <c r="L8" s="146">
        <v>134157.8277777778</v>
      </c>
      <c r="M8" s="146">
        <v>170318.13333333336</v>
      </c>
      <c r="N8" s="146">
        <v>210685.66666666669</v>
      </c>
      <c r="O8" s="146">
        <v>254882.46666666667</v>
      </c>
      <c r="P8" s="151"/>
    </row>
    <row r="9" spans="1:16" x14ac:dyDescent="0.2">
      <c r="B9" s="116"/>
      <c r="C9" s="279" t="s">
        <v>360</v>
      </c>
      <c r="D9" s="148" t="s">
        <v>14</v>
      </c>
      <c r="E9" s="116"/>
      <c r="F9" s="146">
        <v>30000</v>
      </c>
      <c r="G9" s="146">
        <v>31050</v>
      </c>
      <c r="H9" s="146">
        <v>32150</v>
      </c>
      <c r="I9" s="146">
        <v>33300</v>
      </c>
      <c r="J9" s="146">
        <v>34500</v>
      </c>
      <c r="K9" s="146">
        <v>35750</v>
      </c>
      <c r="L9" s="146">
        <v>37050</v>
      </c>
      <c r="M9" s="146">
        <v>38400</v>
      </c>
      <c r="N9" s="146">
        <v>39800</v>
      </c>
      <c r="O9" s="146">
        <v>41200</v>
      </c>
      <c r="P9" s="151"/>
    </row>
    <row r="10" spans="1:16" x14ac:dyDescent="0.2">
      <c r="B10" s="116"/>
      <c r="C10" s="279" t="s">
        <v>361</v>
      </c>
      <c r="D10" s="148" t="s">
        <v>14</v>
      </c>
      <c r="E10" s="116"/>
      <c r="F10" s="146">
        <v>21966.5</v>
      </c>
      <c r="G10" s="146">
        <v>28218.529030910693</v>
      </c>
      <c r="H10" s="146">
        <v>28555.945488721831</v>
      </c>
      <c r="I10" s="146">
        <v>27870.497493734292</v>
      </c>
      <c r="J10" s="146">
        <v>26162.185045948194</v>
      </c>
      <c r="K10" s="146">
        <v>23431.008145363361</v>
      </c>
      <c r="L10" s="146">
        <v>19676.96679197991</v>
      </c>
      <c r="M10" s="146">
        <v>14900.060985797842</v>
      </c>
      <c r="N10" s="146">
        <v>9100.2907268170966</v>
      </c>
      <c r="O10" s="146">
        <v>15879.739348370931</v>
      </c>
      <c r="P10" s="151"/>
    </row>
    <row r="11" spans="1:16" x14ac:dyDescent="0.2">
      <c r="B11" s="116"/>
      <c r="C11" s="279" t="s">
        <v>362</v>
      </c>
      <c r="D11" s="148" t="s">
        <v>14</v>
      </c>
      <c r="E11" s="116"/>
      <c r="F11" s="146">
        <v>3216</v>
      </c>
      <c r="G11" s="146">
        <v>3216</v>
      </c>
      <c r="H11" s="146">
        <v>3216</v>
      </c>
      <c r="I11" s="146">
        <v>3216</v>
      </c>
      <c r="J11" s="146">
        <v>3216</v>
      </c>
      <c r="K11" s="146">
        <v>3216</v>
      </c>
      <c r="L11" s="146">
        <v>3216</v>
      </c>
      <c r="M11" s="146">
        <v>3216</v>
      </c>
      <c r="N11" s="146">
        <v>3216</v>
      </c>
      <c r="O11" s="146">
        <v>3216</v>
      </c>
      <c r="P11" s="151"/>
    </row>
    <row r="12" spans="1:16" x14ac:dyDescent="0.2">
      <c r="B12" s="116"/>
      <c r="C12" s="175" t="s">
        <v>363</v>
      </c>
      <c r="D12" s="149" t="s">
        <v>14</v>
      </c>
      <c r="E12" s="117"/>
      <c r="F12" s="119">
        <f>SUM(F13,F19)</f>
        <v>320875</v>
      </c>
      <c r="G12" s="119">
        <f t="shared" ref="G12:O12" si="3">SUM(G13,G19)</f>
        <v>328660.55000000005</v>
      </c>
      <c r="H12" s="119">
        <f t="shared" si="3"/>
        <v>339129.85555555555</v>
      </c>
      <c r="I12" s="119">
        <f t="shared" si="3"/>
        <v>352373.0555555555</v>
      </c>
      <c r="J12" s="119">
        <f t="shared" si="3"/>
        <v>368480.2888888889</v>
      </c>
      <c r="K12" s="119">
        <f t="shared" si="3"/>
        <v>387541.69444444444</v>
      </c>
      <c r="L12" s="119">
        <f t="shared" si="3"/>
        <v>409647.41111111111</v>
      </c>
      <c r="M12" s="119">
        <f t="shared" si="3"/>
        <v>434887.5777777778</v>
      </c>
      <c r="N12" s="119">
        <f t="shared" si="3"/>
        <v>463352.33333333337</v>
      </c>
      <c r="O12" s="119">
        <f t="shared" si="3"/>
        <v>508215.8</v>
      </c>
      <c r="P12" s="151"/>
    </row>
    <row r="13" spans="1:16" x14ac:dyDescent="0.2">
      <c r="B13" s="116"/>
      <c r="C13" s="279" t="s">
        <v>364</v>
      </c>
      <c r="D13" s="148" t="s">
        <v>14</v>
      </c>
      <c r="E13" s="116"/>
      <c r="F13" s="141">
        <f>SUM(F14,F17)</f>
        <v>96875</v>
      </c>
      <c r="G13" s="141">
        <f t="shared" ref="G13:O13" si="4">SUM(G14,G17)</f>
        <v>92350.694444444496</v>
      </c>
      <c r="H13" s="141">
        <f t="shared" si="4"/>
        <v>86843.749999999985</v>
      </c>
      <c r="I13" s="141">
        <f t="shared" si="4"/>
        <v>80354.166666666657</v>
      </c>
      <c r="J13" s="141">
        <f t="shared" si="4"/>
        <v>72881.944444444438</v>
      </c>
      <c r="K13" s="141">
        <f t="shared" si="4"/>
        <v>64427.083333333314</v>
      </c>
      <c r="L13" s="141">
        <f t="shared" si="4"/>
        <v>54989.583333333314</v>
      </c>
      <c r="M13" s="141">
        <f t="shared" si="4"/>
        <v>44569.444444444423</v>
      </c>
      <c r="N13" s="141">
        <f t="shared" si="4"/>
        <v>33166.666666666657</v>
      </c>
      <c r="O13" s="141">
        <f t="shared" si="4"/>
        <v>34333.333333333321</v>
      </c>
      <c r="P13" s="151"/>
    </row>
    <row r="14" spans="1:16" x14ac:dyDescent="0.2">
      <c r="B14" s="116"/>
      <c r="C14" s="281" t="s">
        <v>365</v>
      </c>
      <c r="D14" s="148" t="s">
        <v>14</v>
      </c>
      <c r="E14" s="116"/>
      <c r="F14" s="141">
        <f>SUM(F15:F16)</f>
        <v>25000</v>
      </c>
      <c r="G14" s="141">
        <f t="shared" ref="G14:O14" si="5">SUM(G15:G16)</f>
        <v>25874.999999999996</v>
      </c>
      <c r="H14" s="141">
        <f t="shared" si="5"/>
        <v>26791.666666666661</v>
      </c>
      <c r="I14" s="141">
        <f t="shared" si="5"/>
        <v>27749.999999999993</v>
      </c>
      <c r="J14" s="141">
        <f t="shared" si="5"/>
        <v>28749.999999999996</v>
      </c>
      <c r="K14" s="141">
        <f t="shared" si="5"/>
        <v>29791.666666666661</v>
      </c>
      <c r="L14" s="141">
        <f t="shared" si="5"/>
        <v>30874.999999999993</v>
      </c>
      <c r="M14" s="141">
        <f t="shared" si="5"/>
        <v>31999.999999999993</v>
      </c>
      <c r="N14" s="141">
        <f t="shared" si="5"/>
        <v>33166.666666666657</v>
      </c>
      <c r="O14" s="141">
        <f t="shared" si="5"/>
        <v>34333.333333333321</v>
      </c>
      <c r="P14" s="151"/>
    </row>
    <row r="15" spans="1:16" x14ac:dyDescent="0.2">
      <c r="B15" s="116"/>
      <c r="C15" s="282" t="s">
        <v>366</v>
      </c>
      <c r="D15" s="148" t="s">
        <v>14</v>
      </c>
      <c r="E15" s="116"/>
      <c r="F15" s="146">
        <v>25000</v>
      </c>
      <c r="G15" s="146">
        <v>25874.999999999996</v>
      </c>
      <c r="H15" s="146">
        <v>26791.666666666661</v>
      </c>
      <c r="I15" s="146">
        <v>27749.999999999993</v>
      </c>
      <c r="J15" s="146">
        <v>28749.999999999996</v>
      </c>
      <c r="K15" s="146">
        <v>29791.666666666661</v>
      </c>
      <c r="L15" s="146">
        <v>30874.999999999993</v>
      </c>
      <c r="M15" s="146">
        <v>31999.999999999993</v>
      </c>
      <c r="N15" s="146">
        <v>33166.666666666657</v>
      </c>
      <c r="O15" s="146">
        <v>34333.333333333321</v>
      </c>
      <c r="P15" s="151"/>
    </row>
    <row r="16" spans="1:16" x14ac:dyDescent="0.2">
      <c r="B16" s="116"/>
      <c r="C16" s="282" t="s">
        <v>367</v>
      </c>
      <c r="D16" s="148" t="s">
        <v>14</v>
      </c>
      <c r="E16" s="116"/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51"/>
    </row>
    <row r="17" spans="1:160" x14ac:dyDescent="0.2">
      <c r="B17" s="116"/>
      <c r="C17" s="281" t="s">
        <v>368</v>
      </c>
      <c r="D17" s="148" t="s">
        <v>14</v>
      </c>
      <c r="E17" s="116"/>
      <c r="F17" s="141">
        <f>SUM(F18:F18)</f>
        <v>71875</v>
      </c>
      <c r="G17" s="141">
        <f t="shared" ref="G17:O17" si="6">SUM(G18:G18)</f>
        <v>66475.694444444496</v>
      </c>
      <c r="H17" s="141">
        <f t="shared" si="6"/>
        <v>60052.083333333328</v>
      </c>
      <c r="I17" s="141">
        <f t="shared" si="6"/>
        <v>52604.166666666657</v>
      </c>
      <c r="J17" s="141">
        <f t="shared" si="6"/>
        <v>44131.944444444438</v>
      </c>
      <c r="K17" s="141">
        <f t="shared" si="6"/>
        <v>34635.416666666657</v>
      </c>
      <c r="L17" s="141">
        <f t="shared" si="6"/>
        <v>24114.583333333318</v>
      </c>
      <c r="M17" s="141">
        <f t="shared" si="6"/>
        <v>12569.444444444433</v>
      </c>
      <c r="N17" s="141">
        <f t="shared" si="6"/>
        <v>0</v>
      </c>
      <c r="O17" s="141">
        <f t="shared" si="6"/>
        <v>0</v>
      </c>
      <c r="P17" s="151"/>
    </row>
    <row r="18" spans="1:160" x14ac:dyDescent="0.2">
      <c r="B18" s="116"/>
      <c r="C18" s="282" t="s">
        <v>367</v>
      </c>
      <c r="D18" s="148" t="s">
        <v>14</v>
      </c>
      <c r="E18" s="116"/>
      <c r="F18" s="146">
        <v>71875</v>
      </c>
      <c r="G18" s="146">
        <v>66475.694444444496</v>
      </c>
      <c r="H18" s="146">
        <v>60052.083333333328</v>
      </c>
      <c r="I18" s="146">
        <v>52604.166666666657</v>
      </c>
      <c r="J18" s="146">
        <v>44131.944444444438</v>
      </c>
      <c r="K18" s="146">
        <v>34635.416666666657</v>
      </c>
      <c r="L18" s="146">
        <v>24114.583333333318</v>
      </c>
      <c r="M18" s="146">
        <v>12569.444444444433</v>
      </c>
      <c r="N18" s="146">
        <v>0</v>
      </c>
      <c r="O18" s="146">
        <v>0</v>
      </c>
      <c r="P18" s="151"/>
    </row>
    <row r="19" spans="1:160" x14ac:dyDescent="0.2">
      <c r="B19" s="116"/>
      <c r="C19" s="279" t="s">
        <v>369</v>
      </c>
      <c r="D19" s="148" t="s">
        <v>14</v>
      </c>
      <c r="E19" s="116"/>
      <c r="F19" s="141">
        <f>SUM(F20:F22)</f>
        <v>224000</v>
      </c>
      <c r="G19" s="141">
        <f t="shared" ref="G19:O19" si="7">SUM(G20:G22)</f>
        <v>236309.85555555555</v>
      </c>
      <c r="H19" s="141">
        <f t="shared" si="7"/>
        <v>252286.10555555555</v>
      </c>
      <c r="I19" s="141">
        <f t="shared" si="7"/>
        <v>272018.88888888888</v>
      </c>
      <c r="J19" s="141">
        <f t="shared" si="7"/>
        <v>295598.34444444446</v>
      </c>
      <c r="K19" s="141">
        <f t="shared" si="7"/>
        <v>323114.61111111112</v>
      </c>
      <c r="L19" s="141">
        <f t="shared" si="7"/>
        <v>354657.8277777778</v>
      </c>
      <c r="M19" s="141">
        <f t="shared" si="7"/>
        <v>390318.13333333336</v>
      </c>
      <c r="N19" s="141">
        <f t="shared" si="7"/>
        <v>430185.66666666669</v>
      </c>
      <c r="O19" s="141">
        <f t="shared" si="7"/>
        <v>473882.46666666667</v>
      </c>
      <c r="P19" s="151"/>
    </row>
    <row r="20" spans="1:160" x14ac:dyDescent="0.2">
      <c r="B20" s="116"/>
      <c r="C20" s="281" t="s">
        <v>370</v>
      </c>
      <c r="D20" s="149" t="s">
        <v>14</v>
      </c>
      <c r="E20" s="116"/>
      <c r="F20" s="146">
        <v>215000</v>
      </c>
      <c r="G20" s="146">
        <v>215000</v>
      </c>
      <c r="H20" s="146">
        <v>215000</v>
      </c>
      <c r="I20" s="146">
        <v>215000</v>
      </c>
      <c r="J20" s="146">
        <v>215000</v>
      </c>
      <c r="K20" s="146">
        <v>215000</v>
      </c>
      <c r="L20" s="146">
        <v>215000</v>
      </c>
      <c r="M20" s="146">
        <v>215000</v>
      </c>
      <c r="N20" s="146">
        <v>215000</v>
      </c>
      <c r="O20" s="146">
        <v>215000</v>
      </c>
      <c r="P20" s="151"/>
    </row>
    <row r="21" spans="1:160" x14ac:dyDescent="0.2">
      <c r="B21" s="116"/>
      <c r="C21" s="281" t="s">
        <v>371</v>
      </c>
      <c r="D21" s="148" t="s">
        <v>14</v>
      </c>
      <c r="E21" s="116"/>
      <c r="F21" s="146">
        <v>9000</v>
      </c>
      <c r="G21" s="146">
        <v>21309.85555555555</v>
      </c>
      <c r="H21" s="146">
        <v>37286.10555555555</v>
      </c>
      <c r="I21" s="146">
        <v>57018.888888888891</v>
      </c>
      <c r="J21" s="146">
        <v>80598.344444444447</v>
      </c>
      <c r="K21" s="146">
        <v>108114.61111111112</v>
      </c>
      <c r="L21" s="146">
        <v>139657.8277777778</v>
      </c>
      <c r="M21" s="146">
        <v>175318.13333333336</v>
      </c>
      <c r="N21" s="146">
        <v>215185.66666666669</v>
      </c>
      <c r="O21" s="146">
        <v>258882.46666666667</v>
      </c>
      <c r="P21" s="151"/>
    </row>
    <row r="22" spans="1:160" x14ac:dyDescent="0.2">
      <c r="B22" s="116"/>
      <c r="C22" s="281" t="s">
        <v>357</v>
      </c>
      <c r="D22" s="148" t="s">
        <v>14</v>
      </c>
      <c r="E22" s="116"/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  <c r="P22" s="151"/>
    </row>
    <row r="23" spans="1:160" x14ac:dyDescent="0.2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24" spans="1:160" s="355" customFormat="1" x14ac:dyDescent="0.2">
      <c r="A24" s="349"/>
      <c r="B24" s="350"/>
      <c r="C24" s="351" t="s">
        <v>372</v>
      </c>
      <c r="D24" s="352"/>
      <c r="E24" s="350"/>
      <c r="F24" s="353" t="str">
        <f t="shared" ref="F24:O24" si="8">IF(ROUND(F3,0)=ROUND(F12,0),"OK","Ошибка")</f>
        <v>OK</v>
      </c>
      <c r="G24" s="353" t="str">
        <f t="shared" si="8"/>
        <v>OK</v>
      </c>
      <c r="H24" s="353" t="str">
        <f t="shared" si="8"/>
        <v>OK</v>
      </c>
      <c r="I24" s="353" t="str">
        <f t="shared" si="8"/>
        <v>OK</v>
      </c>
      <c r="J24" s="353" t="str">
        <f t="shared" si="8"/>
        <v>OK</v>
      </c>
      <c r="K24" s="353" t="str">
        <f t="shared" si="8"/>
        <v>OK</v>
      </c>
      <c r="L24" s="353" t="str">
        <f t="shared" si="8"/>
        <v>OK</v>
      </c>
      <c r="M24" s="353" t="str">
        <f t="shared" si="8"/>
        <v>OK</v>
      </c>
      <c r="N24" s="353" t="str">
        <f t="shared" si="8"/>
        <v>OK</v>
      </c>
      <c r="O24" s="353" t="str">
        <f t="shared" si="8"/>
        <v>OK</v>
      </c>
      <c r="P24" s="354"/>
    </row>
    <row r="25" spans="1:160" ht="4.5" customHeight="1" x14ac:dyDescent="0.2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51"/>
    </row>
    <row r="26" spans="1:160" x14ac:dyDescent="0.2">
      <c r="F26" s="270"/>
      <c r="H26" s="109"/>
      <c r="I26" s="109"/>
      <c r="J26" s="109"/>
      <c r="K26" s="109"/>
      <c r="L26" s="109"/>
      <c r="M26" s="109"/>
      <c r="N26" s="109"/>
      <c r="O26" s="109"/>
    </row>
    <row r="27" spans="1:160" s="92" customFormat="1" ht="15.75" x14ac:dyDescent="0.25">
      <c r="A27" s="172"/>
      <c r="B27" s="137"/>
      <c r="C27" s="134" t="s">
        <v>177</v>
      </c>
      <c r="D27" s="135"/>
      <c r="E27" s="136"/>
      <c r="F27" s="137"/>
      <c r="G27" s="136"/>
      <c r="H27" s="135"/>
      <c r="I27" s="135"/>
      <c r="J27" s="135"/>
      <c r="K27" s="136"/>
      <c r="L27" s="136"/>
      <c r="M27" s="136"/>
      <c r="N27" s="136"/>
      <c r="O27" s="136"/>
      <c r="P27" s="136"/>
      <c r="Q27" s="17"/>
      <c r="R27" s="17"/>
      <c r="S27" s="17"/>
      <c r="T27" s="17"/>
      <c r="U27" s="17"/>
      <c r="V27" s="17"/>
    </row>
    <row r="28" spans="1:160" x14ac:dyDescent="0.2">
      <c r="A28" s="4"/>
      <c r="B28" s="116"/>
      <c r="C28" s="155"/>
      <c r="D28" s="156"/>
      <c r="E28" s="116"/>
      <c r="F28" s="140">
        <v>2018</v>
      </c>
      <c r="G28" s="140">
        <v>2019</v>
      </c>
      <c r="H28" s="140">
        <v>2020</v>
      </c>
      <c r="I28" s="140">
        <v>2021</v>
      </c>
      <c r="J28" s="140">
        <v>2022</v>
      </c>
      <c r="K28" s="140">
        <v>2023</v>
      </c>
      <c r="L28" s="140">
        <v>2024</v>
      </c>
      <c r="M28" s="140">
        <v>2025</v>
      </c>
      <c r="N28" s="140">
        <v>2026</v>
      </c>
      <c r="O28" s="158" t="s">
        <v>273</v>
      </c>
      <c r="P28" s="151"/>
    </row>
    <row r="29" spans="1:160" s="93" customFormat="1" x14ac:dyDescent="0.2">
      <c r="A29" s="15"/>
      <c r="B29" s="116"/>
      <c r="C29" s="175" t="s">
        <v>42</v>
      </c>
      <c r="D29" s="149" t="s">
        <v>14</v>
      </c>
      <c r="E29" s="117"/>
      <c r="F29" s="328">
        <v>100000</v>
      </c>
      <c r="G29" s="328">
        <v>103957</v>
      </c>
      <c r="H29" s="328">
        <v>107914</v>
      </c>
      <c r="I29" s="328">
        <v>111871</v>
      </c>
      <c r="J29" s="328">
        <v>115828</v>
      </c>
      <c r="K29" s="328">
        <v>119785</v>
      </c>
      <c r="L29" s="328">
        <v>123742</v>
      </c>
      <c r="M29" s="328">
        <v>127699</v>
      </c>
      <c r="N29" s="328">
        <v>131656</v>
      </c>
      <c r="O29" s="328">
        <v>135613</v>
      </c>
      <c r="P29" s="151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</row>
    <row r="30" spans="1:160" s="93" customFormat="1" x14ac:dyDescent="0.2">
      <c r="A30" s="15"/>
      <c r="B30" s="116"/>
      <c r="C30" s="279" t="s">
        <v>178</v>
      </c>
      <c r="D30" s="148" t="s">
        <v>14</v>
      </c>
      <c r="E30" s="116"/>
      <c r="F30" s="306">
        <v>-60000</v>
      </c>
      <c r="G30" s="306">
        <v>-60000</v>
      </c>
      <c r="H30" s="306">
        <v>-60000</v>
      </c>
      <c r="I30" s="306">
        <v>-60000</v>
      </c>
      <c r="J30" s="306">
        <v>-60000</v>
      </c>
      <c r="K30" s="306">
        <v>-60000</v>
      </c>
      <c r="L30" s="306">
        <v>-60000</v>
      </c>
      <c r="M30" s="306">
        <v>-60000</v>
      </c>
      <c r="N30" s="306">
        <v>-60000</v>
      </c>
      <c r="O30" s="306">
        <v>-60000</v>
      </c>
      <c r="P30" s="151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</row>
    <row r="31" spans="1:160" s="93" customFormat="1" x14ac:dyDescent="0.2">
      <c r="A31" s="15"/>
      <c r="B31" s="116"/>
      <c r="C31" s="175" t="s">
        <v>43</v>
      </c>
      <c r="D31" s="149" t="s">
        <v>14</v>
      </c>
      <c r="E31" s="116"/>
      <c r="F31" s="309">
        <f>F29+F30</f>
        <v>40000</v>
      </c>
      <c r="G31" s="309">
        <f>G29+G30</f>
        <v>43957</v>
      </c>
      <c r="H31" s="309">
        <f t="shared" ref="H31:O31" si="9">H29+H30</f>
        <v>47914</v>
      </c>
      <c r="I31" s="309">
        <f t="shared" si="9"/>
        <v>51871</v>
      </c>
      <c r="J31" s="309">
        <f t="shared" si="9"/>
        <v>55828</v>
      </c>
      <c r="K31" s="309">
        <f t="shared" si="9"/>
        <v>59785</v>
      </c>
      <c r="L31" s="309">
        <f t="shared" si="9"/>
        <v>63742</v>
      </c>
      <c r="M31" s="309">
        <f t="shared" si="9"/>
        <v>67699</v>
      </c>
      <c r="N31" s="309">
        <f t="shared" si="9"/>
        <v>71656</v>
      </c>
      <c r="O31" s="309">
        <f t="shared" si="9"/>
        <v>75613</v>
      </c>
      <c r="P31" s="17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</row>
    <row r="32" spans="1:160" s="93" customFormat="1" x14ac:dyDescent="0.2">
      <c r="A32" s="15"/>
      <c r="B32" s="116"/>
      <c r="C32" s="279" t="s">
        <v>45</v>
      </c>
      <c r="D32" s="148" t="s">
        <v>14</v>
      </c>
      <c r="E32" s="116"/>
      <c r="F32" s="306">
        <v>-15000</v>
      </c>
      <c r="G32" s="306">
        <v>-15000</v>
      </c>
      <c r="H32" s="306">
        <v>-15000</v>
      </c>
      <c r="I32" s="306">
        <v>-15000</v>
      </c>
      <c r="J32" s="306">
        <v>-15000</v>
      </c>
      <c r="K32" s="306">
        <v>-15000</v>
      </c>
      <c r="L32" s="306">
        <v>-15000</v>
      </c>
      <c r="M32" s="306">
        <v>-15000</v>
      </c>
      <c r="N32" s="306">
        <v>-15000</v>
      </c>
      <c r="O32" s="306">
        <v>-15000</v>
      </c>
      <c r="P32" s="151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</row>
    <row r="33" spans="1:160" s="93" customFormat="1" x14ac:dyDescent="0.2">
      <c r="A33" s="15"/>
      <c r="B33" s="116"/>
      <c r="C33" s="175" t="s">
        <v>46</v>
      </c>
      <c r="D33" s="149" t="s">
        <v>14</v>
      </c>
      <c r="E33" s="116">
        <v>25000</v>
      </c>
      <c r="F33" s="309">
        <f>F31+F32</f>
        <v>25000</v>
      </c>
      <c r="G33" s="309">
        <f t="shared" ref="G33:O33" si="10">G31+G32</f>
        <v>28957</v>
      </c>
      <c r="H33" s="309">
        <f t="shared" si="10"/>
        <v>32914</v>
      </c>
      <c r="I33" s="309">
        <f t="shared" si="10"/>
        <v>36871</v>
      </c>
      <c r="J33" s="309">
        <f t="shared" si="10"/>
        <v>40828</v>
      </c>
      <c r="K33" s="309">
        <f>K31+K32</f>
        <v>44785</v>
      </c>
      <c r="L33" s="309">
        <f t="shared" si="10"/>
        <v>48742</v>
      </c>
      <c r="M33" s="309">
        <f t="shared" si="10"/>
        <v>52699</v>
      </c>
      <c r="N33" s="309">
        <f t="shared" si="10"/>
        <v>56656</v>
      </c>
      <c r="O33" s="309">
        <f t="shared" si="10"/>
        <v>60613</v>
      </c>
      <c r="P33" s="151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</row>
    <row r="34" spans="1:160" s="93" customFormat="1" x14ac:dyDescent="0.2">
      <c r="A34" s="15"/>
      <c r="B34" s="116"/>
      <c r="C34" s="279" t="s">
        <v>180</v>
      </c>
      <c r="D34" s="148" t="s">
        <v>14</v>
      </c>
      <c r="E34" s="116"/>
      <c r="F34" s="306">
        <v>4000</v>
      </c>
      <c r="G34" s="306">
        <v>4000</v>
      </c>
      <c r="H34" s="306">
        <v>4000</v>
      </c>
      <c r="I34" s="306">
        <v>4000</v>
      </c>
      <c r="J34" s="306">
        <v>4000</v>
      </c>
      <c r="K34" s="306">
        <v>4000</v>
      </c>
      <c r="L34" s="306">
        <v>4000</v>
      </c>
      <c r="M34" s="306">
        <v>4000</v>
      </c>
      <c r="N34" s="306">
        <v>4000</v>
      </c>
      <c r="O34" s="306">
        <v>4000</v>
      </c>
      <c r="P34" s="151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</row>
    <row r="35" spans="1:160" s="93" customFormat="1" x14ac:dyDescent="0.2">
      <c r="A35" s="15"/>
      <c r="B35" s="116"/>
      <c r="C35" s="175" t="s">
        <v>340</v>
      </c>
      <c r="D35" s="149" t="s">
        <v>14</v>
      </c>
      <c r="E35" s="116"/>
      <c r="F35" s="309">
        <f>F33+F34</f>
        <v>29000</v>
      </c>
      <c r="G35" s="309">
        <f t="shared" ref="G35:O35" si="11">G33+G34</f>
        <v>32957</v>
      </c>
      <c r="H35" s="309">
        <f t="shared" si="11"/>
        <v>36914</v>
      </c>
      <c r="I35" s="309">
        <f t="shared" si="11"/>
        <v>40871</v>
      </c>
      <c r="J35" s="309">
        <f t="shared" si="11"/>
        <v>44828</v>
      </c>
      <c r="K35" s="309">
        <f t="shared" si="11"/>
        <v>48785</v>
      </c>
      <c r="L35" s="309">
        <f t="shared" si="11"/>
        <v>52742</v>
      </c>
      <c r="M35" s="309">
        <f t="shared" si="11"/>
        <v>56699</v>
      </c>
      <c r="N35" s="309">
        <f t="shared" si="11"/>
        <v>60656</v>
      </c>
      <c r="O35" s="309">
        <f t="shared" si="11"/>
        <v>64613</v>
      </c>
      <c r="P35" s="151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</row>
    <row r="36" spans="1:160" s="93" customFormat="1" x14ac:dyDescent="0.2">
      <c r="A36" s="15"/>
      <c r="B36" s="116"/>
      <c r="C36" s="279" t="s">
        <v>48</v>
      </c>
      <c r="D36" s="148" t="s">
        <v>14</v>
      </c>
      <c r="E36" s="116"/>
      <c r="F36" s="306">
        <v>-9488</v>
      </c>
      <c r="G36" s="306">
        <v>-9901</v>
      </c>
      <c r="H36" s="306">
        <v>-9914</v>
      </c>
      <c r="I36" s="306">
        <v>-9927</v>
      </c>
      <c r="J36" s="306">
        <v>-9940</v>
      </c>
      <c r="K36" s="306">
        <v>-9953</v>
      </c>
      <c r="L36" s="306">
        <v>-9966</v>
      </c>
      <c r="M36" s="306">
        <v>-9979</v>
      </c>
      <c r="N36" s="306">
        <v>-9992</v>
      </c>
      <c r="O36" s="306">
        <v>-9992</v>
      </c>
      <c r="P36" s="179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</row>
    <row r="37" spans="1:160" s="93" customFormat="1" x14ac:dyDescent="0.2">
      <c r="A37" s="15"/>
      <c r="B37" s="116"/>
      <c r="C37" s="175" t="s">
        <v>179</v>
      </c>
      <c r="D37" s="149" t="s">
        <v>14</v>
      </c>
      <c r="E37" s="116"/>
      <c r="F37" s="309">
        <f>F35+F36</f>
        <v>19512</v>
      </c>
      <c r="G37" s="309">
        <f t="shared" ref="G37:O37" si="12">G35+G36</f>
        <v>23056</v>
      </c>
      <c r="H37" s="309">
        <f t="shared" si="12"/>
        <v>27000</v>
      </c>
      <c r="I37" s="309">
        <f t="shared" si="12"/>
        <v>30944</v>
      </c>
      <c r="J37" s="309">
        <f t="shared" si="12"/>
        <v>34888</v>
      </c>
      <c r="K37" s="309">
        <f t="shared" si="12"/>
        <v>38832</v>
      </c>
      <c r="L37" s="309">
        <f t="shared" si="12"/>
        <v>42776</v>
      </c>
      <c r="M37" s="309">
        <f t="shared" si="12"/>
        <v>46720</v>
      </c>
      <c r="N37" s="309">
        <f t="shared" si="12"/>
        <v>50664</v>
      </c>
      <c r="O37" s="309">
        <f t="shared" si="12"/>
        <v>54621</v>
      </c>
      <c r="P37" s="180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</row>
    <row r="38" spans="1:160" s="93" customFormat="1" x14ac:dyDescent="0.2">
      <c r="A38" s="15"/>
      <c r="B38" s="116"/>
      <c r="C38" s="279" t="s">
        <v>182</v>
      </c>
      <c r="D38" s="148" t="s">
        <v>14</v>
      </c>
      <c r="E38" s="116"/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151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</row>
    <row r="39" spans="1:160" s="93" customFormat="1" x14ac:dyDescent="0.2">
      <c r="A39" s="15"/>
      <c r="B39" s="116"/>
      <c r="C39" s="279" t="s">
        <v>183</v>
      </c>
      <c r="D39" s="148" t="s">
        <v>14</v>
      </c>
      <c r="E39" s="116"/>
      <c r="F39" s="306">
        <v>-8002.5</v>
      </c>
      <c r="G39" s="306">
        <v>-7668.6805555555575</v>
      </c>
      <c r="H39" s="306">
        <v>-7029.6875000000036</v>
      </c>
      <c r="I39" s="306">
        <v>-6278.020833333333</v>
      </c>
      <c r="J39" s="306">
        <v>-5413.6805555555547</v>
      </c>
      <c r="K39" s="306">
        <v>-4436.6666666666661</v>
      </c>
      <c r="L39" s="306">
        <v>-3346.9791666666656</v>
      </c>
      <c r="M39" s="306">
        <v>-2144.6180555555538</v>
      </c>
      <c r="N39" s="306">
        <v>-829.58333333333246</v>
      </c>
      <c r="O39" s="306">
        <v>0</v>
      </c>
      <c r="P39" s="151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</row>
    <row r="40" spans="1:160" s="93" customFormat="1" x14ac:dyDescent="0.2">
      <c r="A40" s="15"/>
      <c r="B40" s="116"/>
      <c r="C40" s="279" t="s">
        <v>184</v>
      </c>
      <c r="D40" s="148" t="s">
        <v>14</v>
      </c>
      <c r="E40" s="116"/>
      <c r="F40" s="306">
        <v>0</v>
      </c>
      <c r="G40" s="306">
        <v>0</v>
      </c>
      <c r="H40" s="306">
        <v>0</v>
      </c>
      <c r="I40" s="306">
        <v>0</v>
      </c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151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</row>
    <row r="41" spans="1:160" s="93" customFormat="1" x14ac:dyDescent="0.2">
      <c r="A41" s="15"/>
      <c r="B41" s="116"/>
      <c r="C41" s="279" t="s">
        <v>185</v>
      </c>
      <c r="D41" s="148" t="s">
        <v>14</v>
      </c>
      <c r="E41" s="116"/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15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</row>
    <row r="42" spans="1:160" s="93" customFormat="1" x14ac:dyDescent="0.2">
      <c r="A42" s="15"/>
      <c r="B42" s="116"/>
      <c r="C42" s="279" t="s">
        <v>186</v>
      </c>
      <c r="D42" s="148" t="s">
        <v>14</v>
      </c>
      <c r="E42" s="116"/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151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</row>
    <row r="43" spans="1:160" s="93" customFormat="1" x14ac:dyDescent="0.2">
      <c r="A43" s="15"/>
      <c r="B43" s="116"/>
      <c r="C43" s="175" t="s">
        <v>187</v>
      </c>
      <c r="D43" s="149" t="s">
        <v>14</v>
      </c>
      <c r="E43" s="117"/>
      <c r="F43" s="309">
        <f>SUM(F37:F42)</f>
        <v>11509.5</v>
      </c>
      <c r="G43" s="309">
        <f>SUM(G37:G42)</f>
        <v>15387.319444444442</v>
      </c>
      <c r="H43" s="309">
        <f t="shared" ref="H43:O43" si="13">SUM(H37:H42)</f>
        <v>19970.312499999996</v>
      </c>
      <c r="I43" s="309">
        <f t="shared" si="13"/>
        <v>24665.979166666668</v>
      </c>
      <c r="J43" s="309">
        <f t="shared" si="13"/>
        <v>29474.319444444445</v>
      </c>
      <c r="K43" s="309">
        <f t="shared" si="13"/>
        <v>34395.333333333336</v>
      </c>
      <c r="L43" s="309">
        <f t="shared" si="13"/>
        <v>39429.020833333336</v>
      </c>
      <c r="M43" s="309">
        <f t="shared" si="13"/>
        <v>44575.381944444445</v>
      </c>
      <c r="N43" s="309">
        <f t="shared" si="13"/>
        <v>49834.416666666664</v>
      </c>
      <c r="O43" s="309">
        <f t="shared" si="13"/>
        <v>54621</v>
      </c>
      <c r="P43" s="1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</row>
    <row r="44" spans="1:160" s="93" customFormat="1" x14ac:dyDescent="0.2">
      <c r="A44" s="15"/>
      <c r="B44" s="116"/>
      <c r="C44" s="279" t="s">
        <v>188</v>
      </c>
      <c r="D44" s="148" t="s">
        <v>17</v>
      </c>
      <c r="E44" s="116"/>
      <c r="F44" s="324">
        <v>0.2</v>
      </c>
      <c r="G44" s="324">
        <v>0.2</v>
      </c>
      <c r="H44" s="324">
        <v>0.2</v>
      </c>
      <c r="I44" s="324">
        <v>0.2</v>
      </c>
      <c r="J44" s="324">
        <v>0.2</v>
      </c>
      <c r="K44" s="324">
        <v>0.2</v>
      </c>
      <c r="L44" s="324">
        <v>0.2</v>
      </c>
      <c r="M44" s="324">
        <v>0.2</v>
      </c>
      <c r="N44" s="324">
        <v>0.2</v>
      </c>
      <c r="O44" s="324">
        <v>0.2</v>
      </c>
      <c r="P44" s="15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</row>
    <row r="45" spans="1:160" s="93" customFormat="1" x14ac:dyDescent="0.2">
      <c r="A45" s="15"/>
      <c r="B45" s="116"/>
      <c r="C45" s="279" t="s">
        <v>138</v>
      </c>
      <c r="D45" s="148" t="s">
        <v>14</v>
      </c>
      <c r="E45" s="116"/>
      <c r="F45" s="309">
        <f>F210</f>
        <v>-2301.9</v>
      </c>
      <c r="G45" s="309">
        <f t="shared" ref="G45:O45" si="14">G210</f>
        <v>-3077.4638888888885</v>
      </c>
      <c r="H45" s="309">
        <f t="shared" si="14"/>
        <v>-3994.0624999999995</v>
      </c>
      <c r="I45" s="309">
        <f t="shared" si="14"/>
        <v>-4933.1958333333341</v>
      </c>
      <c r="J45" s="309">
        <f t="shared" si="14"/>
        <v>-5894.8638888888891</v>
      </c>
      <c r="K45" s="309">
        <f t="shared" si="14"/>
        <v>-6879.0666666666675</v>
      </c>
      <c r="L45" s="309">
        <f t="shared" si="14"/>
        <v>-7885.8041666666677</v>
      </c>
      <c r="M45" s="309">
        <f t="shared" si="14"/>
        <v>-8915.0763888888887</v>
      </c>
      <c r="N45" s="309">
        <f t="shared" si="14"/>
        <v>-9966.8833333333332</v>
      </c>
      <c r="O45" s="309">
        <f t="shared" si="14"/>
        <v>-10924.2</v>
      </c>
      <c r="P45" s="151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</row>
    <row r="46" spans="1:160" s="93" customFormat="1" x14ac:dyDescent="0.2">
      <c r="A46" s="15"/>
      <c r="B46" s="116"/>
      <c r="C46" s="333" t="s">
        <v>128</v>
      </c>
      <c r="D46" s="289" t="s">
        <v>14</v>
      </c>
      <c r="E46" s="181"/>
      <c r="F46" s="323">
        <f>F43+F45</f>
        <v>9207.6</v>
      </c>
      <c r="G46" s="323">
        <f>G43+G45</f>
        <v>12309.855555555554</v>
      </c>
      <c r="H46" s="323">
        <f>H43+H45</f>
        <v>15976.249999999996</v>
      </c>
      <c r="I46" s="323">
        <f t="shared" ref="I46:N46" si="15">I43+I45</f>
        <v>19732.783333333333</v>
      </c>
      <c r="J46" s="323">
        <f t="shared" si="15"/>
        <v>23579.455555555556</v>
      </c>
      <c r="K46" s="323">
        <f t="shared" si="15"/>
        <v>27516.26666666667</v>
      </c>
      <c r="L46" s="323">
        <f t="shared" si="15"/>
        <v>31543.216666666667</v>
      </c>
      <c r="M46" s="323">
        <f t="shared" si="15"/>
        <v>35660.305555555555</v>
      </c>
      <c r="N46" s="323">
        <f t="shared" si="15"/>
        <v>39867.533333333333</v>
      </c>
      <c r="O46" s="323">
        <f>O43+O45</f>
        <v>43696.800000000003</v>
      </c>
      <c r="P46" s="15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</row>
    <row r="47" spans="1:160" ht="13.5" customHeight="1" x14ac:dyDescent="0.2">
      <c r="A47" s="15"/>
      <c r="B47" s="116"/>
      <c r="C47" s="116"/>
      <c r="D47" s="150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1"/>
    </row>
    <row r="48" spans="1:160" ht="12.75" customHeight="1" x14ac:dyDescent="0.2">
      <c r="A48" s="15"/>
    </row>
    <row r="49" spans="1:160" s="92" customFormat="1" ht="15.75" x14ac:dyDescent="0.25">
      <c r="A49" s="173"/>
      <c r="B49" s="137"/>
      <c r="C49" s="134" t="s">
        <v>189</v>
      </c>
      <c r="D49" s="135"/>
      <c r="E49" s="136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3"/>
    </row>
    <row r="50" spans="1:160" x14ac:dyDescent="0.2">
      <c r="A50" s="15"/>
      <c r="B50" s="116"/>
      <c r="C50" s="155"/>
      <c r="D50" s="156"/>
      <c r="E50" s="116"/>
      <c r="F50" s="140">
        <v>2018</v>
      </c>
      <c r="G50" s="140">
        <v>2019</v>
      </c>
      <c r="H50" s="140">
        <v>2020</v>
      </c>
      <c r="I50" s="140">
        <v>2021</v>
      </c>
      <c r="J50" s="140">
        <v>2022</v>
      </c>
      <c r="K50" s="140">
        <v>2023</v>
      </c>
      <c r="L50" s="140">
        <v>2024</v>
      </c>
      <c r="M50" s="140">
        <v>2025</v>
      </c>
      <c r="N50" s="140">
        <v>2026</v>
      </c>
      <c r="O50" s="158" t="s">
        <v>273</v>
      </c>
      <c r="P50" s="151"/>
    </row>
    <row r="51" spans="1:160" s="93" customFormat="1" x14ac:dyDescent="0.2">
      <c r="A51" s="15"/>
      <c r="B51" s="116"/>
      <c r="C51" s="279" t="s">
        <v>181</v>
      </c>
      <c r="D51" s="148" t="s">
        <v>14</v>
      </c>
      <c r="E51" s="117"/>
      <c r="F51" s="306">
        <f>F37</f>
        <v>19512</v>
      </c>
      <c r="G51" s="306">
        <f t="shared" ref="G51:O51" si="16">G37</f>
        <v>23056</v>
      </c>
      <c r="H51" s="306">
        <f t="shared" si="16"/>
        <v>27000</v>
      </c>
      <c r="I51" s="306">
        <f t="shared" si="16"/>
        <v>30944</v>
      </c>
      <c r="J51" s="306">
        <f t="shared" si="16"/>
        <v>34888</v>
      </c>
      <c r="K51" s="306">
        <f t="shared" si="16"/>
        <v>38832</v>
      </c>
      <c r="L51" s="306">
        <f t="shared" si="16"/>
        <v>42776</v>
      </c>
      <c r="M51" s="306">
        <f t="shared" si="16"/>
        <v>46720</v>
      </c>
      <c r="N51" s="306">
        <f t="shared" si="16"/>
        <v>50664</v>
      </c>
      <c r="O51" s="306">
        <f t="shared" si="16"/>
        <v>54621</v>
      </c>
      <c r="P51" s="151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</row>
    <row r="52" spans="1:160" s="93" customFormat="1" x14ac:dyDescent="0.2">
      <c r="A52" s="15"/>
      <c r="B52" s="116"/>
      <c r="C52" s="279" t="s">
        <v>48</v>
      </c>
      <c r="D52" s="148" t="s">
        <v>14</v>
      </c>
      <c r="E52" s="116"/>
      <c r="F52" s="306">
        <f>F36</f>
        <v>-9488</v>
      </c>
      <c r="G52" s="306">
        <f t="shared" ref="G52:O52" si="17">G36</f>
        <v>-9901</v>
      </c>
      <c r="H52" s="306">
        <f t="shared" si="17"/>
        <v>-9914</v>
      </c>
      <c r="I52" s="306">
        <f t="shared" si="17"/>
        <v>-9927</v>
      </c>
      <c r="J52" s="306">
        <f t="shared" si="17"/>
        <v>-9940</v>
      </c>
      <c r="K52" s="306">
        <f t="shared" si="17"/>
        <v>-9953</v>
      </c>
      <c r="L52" s="306">
        <f t="shared" si="17"/>
        <v>-9966</v>
      </c>
      <c r="M52" s="306">
        <f t="shared" si="17"/>
        <v>-9979</v>
      </c>
      <c r="N52" s="306">
        <f t="shared" si="17"/>
        <v>-9992</v>
      </c>
      <c r="O52" s="306">
        <f t="shared" si="17"/>
        <v>-9992</v>
      </c>
      <c r="P52" s="151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</row>
    <row r="53" spans="1:160" s="93" customFormat="1" x14ac:dyDescent="0.2">
      <c r="A53" s="15"/>
      <c r="B53" s="116"/>
      <c r="C53" s="333" t="s">
        <v>46</v>
      </c>
      <c r="D53" s="289" t="s">
        <v>14</v>
      </c>
      <c r="E53" s="181"/>
      <c r="F53" s="323">
        <f>F51-F52</f>
        <v>29000</v>
      </c>
      <c r="G53" s="323">
        <f>G51-G52</f>
        <v>32957</v>
      </c>
      <c r="H53" s="323">
        <f>H51-H52</f>
        <v>36914</v>
      </c>
      <c r="I53" s="323">
        <f t="shared" ref="I53:O53" si="18">I51-I52</f>
        <v>40871</v>
      </c>
      <c r="J53" s="323">
        <f t="shared" si="18"/>
        <v>44828</v>
      </c>
      <c r="K53" s="323">
        <f t="shared" si="18"/>
        <v>48785</v>
      </c>
      <c r="L53" s="323">
        <f t="shared" si="18"/>
        <v>52742</v>
      </c>
      <c r="M53" s="323">
        <f t="shared" si="18"/>
        <v>56699</v>
      </c>
      <c r="N53" s="323">
        <f t="shared" si="18"/>
        <v>60656</v>
      </c>
      <c r="O53" s="323">
        <f t="shared" si="18"/>
        <v>64613</v>
      </c>
      <c r="P53" s="15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</row>
    <row r="54" spans="1:160" ht="12.75" customHeight="1" x14ac:dyDescent="0.2">
      <c r="A54" s="15"/>
      <c r="B54" s="116"/>
      <c r="C54" s="116"/>
      <c r="D54" s="150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51"/>
    </row>
    <row r="55" spans="1:160" x14ac:dyDescent="0.2"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1:160" ht="15.75" x14ac:dyDescent="0.25">
      <c r="A56" s="174"/>
      <c r="B56" s="137"/>
      <c r="C56" s="134" t="s">
        <v>402</v>
      </c>
      <c r="D56" s="135"/>
      <c r="E56" s="136"/>
      <c r="F56" s="137"/>
      <c r="G56" s="136"/>
      <c r="H56" s="135"/>
      <c r="I56" s="135"/>
      <c r="J56" s="135"/>
      <c r="K56" s="136"/>
      <c r="L56" s="133"/>
      <c r="M56" s="133"/>
      <c r="N56" s="133"/>
      <c r="O56" s="133"/>
      <c r="P56" s="133"/>
    </row>
    <row r="57" spans="1:160" x14ac:dyDescent="0.2">
      <c r="B57" s="117"/>
      <c r="C57" s="155"/>
      <c r="D57" s="156"/>
      <c r="E57" s="116"/>
      <c r="F57" s="140">
        <v>2018</v>
      </c>
      <c r="G57" s="140">
        <v>2019</v>
      </c>
      <c r="H57" s="140">
        <v>2020</v>
      </c>
      <c r="I57" s="140">
        <v>2021</v>
      </c>
      <c r="J57" s="140">
        <v>2022</v>
      </c>
      <c r="K57" s="140">
        <v>2023</v>
      </c>
      <c r="L57" s="140">
        <v>2024</v>
      </c>
      <c r="M57" s="140">
        <v>2025</v>
      </c>
      <c r="N57" s="140">
        <v>2026</v>
      </c>
      <c r="O57" s="158" t="s">
        <v>273</v>
      </c>
      <c r="P57" s="151"/>
    </row>
    <row r="58" spans="1:160" x14ac:dyDescent="0.2">
      <c r="B58" s="117"/>
      <c r="C58" s="175" t="s">
        <v>46</v>
      </c>
      <c r="D58" s="149" t="s">
        <v>14</v>
      </c>
      <c r="E58" s="116"/>
      <c r="F58" s="328">
        <f t="shared" ref="F58:O58" si="19">F53</f>
        <v>29000</v>
      </c>
      <c r="G58" s="328">
        <f t="shared" si="19"/>
        <v>32957</v>
      </c>
      <c r="H58" s="328">
        <f t="shared" si="19"/>
        <v>36914</v>
      </c>
      <c r="I58" s="328">
        <f t="shared" si="19"/>
        <v>40871</v>
      </c>
      <c r="J58" s="328">
        <f t="shared" si="19"/>
        <v>44828</v>
      </c>
      <c r="K58" s="328">
        <f t="shared" si="19"/>
        <v>48785</v>
      </c>
      <c r="L58" s="328">
        <f t="shared" si="19"/>
        <v>52742</v>
      </c>
      <c r="M58" s="328">
        <f t="shared" si="19"/>
        <v>56699</v>
      </c>
      <c r="N58" s="328">
        <f t="shared" si="19"/>
        <v>60656</v>
      </c>
      <c r="O58" s="328">
        <f t="shared" si="19"/>
        <v>64613</v>
      </c>
      <c r="P58" s="151"/>
    </row>
    <row r="59" spans="1:160" x14ac:dyDescent="0.2">
      <c r="B59" s="117"/>
      <c r="C59" s="279" t="s">
        <v>182</v>
      </c>
      <c r="D59" s="148" t="s">
        <v>14</v>
      </c>
      <c r="E59" s="116"/>
      <c r="F59" s="306">
        <f>F38</f>
        <v>0</v>
      </c>
      <c r="G59" s="306">
        <f t="shared" ref="G59:O59" si="20">G38</f>
        <v>0</v>
      </c>
      <c r="H59" s="306">
        <f t="shared" si="20"/>
        <v>0</v>
      </c>
      <c r="I59" s="306">
        <f t="shared" si="20"/>
        <v>0</v>
      </c>
      <c r="J59" s="306">
        <f t="shared" si="20"/>
        <v>0</v>
      </c>
      <c r="K59" s="306">
        <f t="shared" si="20"/>
        <v>0</v>
      </c>
      <c r="L59" s="306">
        <f t="shared" si="20"/>
        <v>0</v>
      </c>
      <c r="M59" s="306">
        <f t="shared" si="20"/>
        <v>0</v>
      </c>
      <c r="N59" s="306">
        <f t="shared" si="20"/>
        <v>0</v>
      </c>
      <c r="O59" s="306">
        <f t="shared" si="20"/>
        <v>0</v>
      </c>
      <c r="P59" s="151"/>
    </row>
    <row r="60" spans="1:160" x14ac:dyDescent="0.2">
      <c r="B60" s="117"/>
      <c r="C60" s="279" t="s">
        <v>184</v>
      </c>
      <c r="D60" s="148" t="s">
        <v>14</v>
      </c>
      <c r="E60" s="116"/>
      <c r="F60" s="306">
        <f>F40</f>
        <v>0</v>
      </c>
      <c r="G60" s="306">
        <f t="shared" ref="G60:O60" si="21">G40</f>
        <v>0</v>
      </c>
      <c r="H60" s="306">
        <f t="shared" si="21"/>
        <v>0</v>
      </c>
      <c r="I60" s="306">
        <f t="shared" si="21"/>
        <v>0</v>
      </c>
      <c r="J60" s="306">
        <f t="shared" si="21"/>
        <v>0</v>
      </c>
      <c r="K60" s="306">
        <f t="shared" si="21"/>
        <v>0</v>
      </c>
      <c r="L60" s="306">
        <f t="shared" si="21"/>
        <v>0</v>
      </c>
      <c r="M60" s="306">
        <f t="shared" si="21"/>
        <v>0</v>
      </c>
      <c r="N60" s="306">
        <f t="shared" si="21"/>
        <v>0</v>
      </c>
      <c r="O60" s="306">
        <f t="shared" si="21"/>
        <v>0</v>
      </c>
      <c r="P60" s="151"/>
    </row>
    <row r="61" spans="1:160" x14ac:dyDescent="0.2">
      <c r="B61" s="117"/>
      <c r="C61" s="279" t="s">
        <v>185</v>
      </c>
      <c r="D61" s="148" t="s">
        <v>14</v>
      </c>
      <c r="E61" s="116"/>
      <c r="F61" s="306">
        <f t="shared" ref="F61:O61" si="22">F41</f>
        <v>0</v>
      </c>
      <c r="G61" s="306">
        <f t="shared" si="22"/>
        <v>0</v>
      </c>
      <c r="H61" s="306">
        <f t="shared" si="22"/>
        <v>0</v>
      </c>
      <c r="I61" s="306">
        <f t="shared" si="22"/>
        <v>0</v>
      </c>
      <c r="J61" s="306">
        <f t="shared" si="22"/>
        <v>0</v>
      </c>
      <c r="K61" s="306">
        <f t="shared" si="22"/>
        <v>0</v>
      </c>
      <c r="L61" s="306">
        <f t="shared" si="22"/>
        <v>0</v>
      </c>
      <c r="M61" s="306">
        <f t="shared" si="22"/>
        <v>0</v>
      </c>
      <c r="N61" s="306">
        <f t="shared" si="22"/>
        <v>0</v>
      </c>
      <c r="O61" s="306">
        <f t="shared" si="22"/>
        <v>0</v>
      </c>
      <c r="P61" s="151"/>
    </row>
    <row r="62" spans="1:160" x14ac:dyDescent="0.2">
      <c r="B62" s="117"/>
      <c r="C62" s="279" t="s">
        <v>186</v>
      </c>
      <c r="D62" s="148" t="s">
        <v>14</v>
      </c>
      <c r="E62" s="116"/>
      <c r="F62" s="306">
        <f t="shared" ref="F62:O62" si="23">F42</f>
        <v>0</v>
      </c>
      <c r="G62" s="306">
        <f t="shared" si="23"/>
        <v>0</v>
      </c>
      <c r="H62" s="306">
        <f t="shared" si="23"/>
        <v>0</v>
      </c>
      <c r="I62" s="306">
        <f t="shared" si="23"/>
        <v>0</v>
      </c>
      <c r="J62" s="306">
        <f t="shared" si="23"/>
        <v>0</v>
      </c>
      <c r="K62" s="306">
        <f t="shared" si="23"/>
        <v>0</v>
      </c>
      <c r="L62" s="306">
        <f t="shared" si="23"/>
        <v>0</v>
      </c>
      <c r="M62" s="306">
        <f t="shared" si="23"/>
        <v>0</v>
      </c>
      <c r="N62" s="306">
        <f t="shared" si="23"/>
        <v>0</v>
      </c>
      <c r="O62" s="306">
        <f t="shared" si="23"/>
        <v>0</v>
      </c>
      <c r="P62" s="151"/>
    </row>
    <row r="63" spans="1:160" x14ac:dyDescent="0.2">
      <c r="B63" s="117"/>
      <c r="C63" s="279" t="s">
        <v>435</v>
      </c>
      <c r="D63" s="148" t="s">
        <v>14</v>
      </c>
      <c r="E63" s="116"/>
      <c r="F63" s="306">
        <f t="shared" ref="F63:O63" si="24">-F218</f>
        <v>-2301.9</v>
      </c>
      <c r="G63" s="306">
        <f t="shared" si="24"/>
        <v>-3077.4638888888885</v>
      </c>
      <c r="H63" s="306">
        <f t="shared" si="24"/>
        <v>-3994.0624999999995</v>
      </c>
      <c r="I63" s="306">
        <f t="shared" si="24"/>
        <v>-4933.1958333333341</v>
      </c>
      <c r="J63" s="306">
        <f t="shared" si="24"/>
        <v>-5894.8638888888891</v>
      </c>
      <c r="K63" s="306">
        <f t="shared" si="24"/>
        <v>-6879.0666666666675</v>
      </c>
      <c r="L63" s="306">
        <f t="shared" si="24"/>
        <v>-7885.8041666666677</v>
      </c>
      <c r="M63" s="306">
        <f t="shared" si="24"/>
        <v>-8915.0763888888887</v>
      </c>
      <c r="N63" s="306">
        <f t="shared" si="24"/>
        <v>-9966.8833333333332</v>
      </c>
      <c r="O63" s="306">
        <f t="shared" si="24"/>
        <v>-10924.2</v>
      </c>
      <c r="P63" s="151"/>
    </row>
    <row r="64" spans="1:160" x14ac:dyDescent="0.2">
      <c r="B64" s="117"/>
      <c r="C64" s="279" t="s">
        <v>407</v>
      </c>
      <c r="D64" s="148" t="s">
        <v>14</v>
      </c>
      <c r="E64" s="116"/>
      <c r="F64" s="306">
        <f>F84</f>
        <v>-7864</v>
      </c>
      <c r="G64" s="306">
        <f t="shared" ref="G64:O64" si="25">G84</f>
        <v>-6427.0290309106931</v>
      </c>
      <c r="H64" s="306">
        <f t="shared" si="25"/>
        <v>-520.7497911444807</v>
      </c>
      <c r="I64" s="306">
        <f t="shared" si="25"/>
        <v>493.78132832087431</v>
      </c>
      <c r="J64" s="306">
        <f t="shared" si="25"/>
        <v>1508.3124477861056</v>
      </c>
      <c r="K64" s="306">
        <f t="shared" si="25"/>
        <v>2522.8435672514934</v>
      </c>
      <c r="L64" s="306">
        <f t="shared" si="25"/>
        <v>3537.3746867167829</v>
      </c>
      <c r="M64" s="306">
        <f t="shared" si="25"/>
        <v>4551.9058061820688</v>
      </c>
      <c r="N64" s="306">
        <f t="shared" si="25"/>
        <v>5566.4369256474092</v>
      </c>
      <c r="O64" s="306">
        <f t="shared" si="25"/>
        <v>-7012.7819548871703</v>
      </c>
      <c r="P64" s="151"/>
    </row>
    <row r="65" spans="1:160" x14ac:dyDescent="0.2">
      <c r="B65" s="117"/>
      <c r="C65" s="279" t="s">
        <v>422</v>
      </c>
      <c r="D65" s="148" t="s">
        <v>14</v>
      </c>
      <c r="E65" s="116"/>
      <c r="F65" s="306">
        <f t="shared" ref="F65:O65" si="26">F85</f>
        <v>-64488</v>
      </c>
      <c r="G65" s="306">
        <f t="shared" si="26"/>
        <v>-9901</v>
      </c>
      <c r="H65" s="306">
        <f t="shared" si="26"/>
        <v>-9914</v>
      </c>
      <c r="I65" s="306">
        <f t="shared" si="26"/>
        <v>-9927</v>
      </c>
      <c r="J65" s="306">
        <f t="shared" si="26"/>
        <v>-9940</v>
      </c>
      <c r="K65" s="306">
        <f t="shared" si="26"/>
        <v>-9953</v>
      </c>
      <c r="L65" s="306">
        <f t="shared" si="26"/>
        <v>-9966</v>
      </c>
      <c r="M65" s="306">
        <f t="shared" si="26"/>
        <v>-9979</v>
      </c>
      <c r="N65" s="306">
        <f t="shared" si="26"/>
        <v>-9992</v>
      </c>
      <c r="O65" s="306">
        <f t="shared" si="26"/>
        <v>-9992</v>
      </c>
      <c r="P65" s="151"/>
    </row>
    <row r="66" spans="1:160" x14ac:dyDescent="0.2">
      <c r="B66" s="117"/>
      <c r="C66" s="279" t="s">
        <v>210</v>
      </c>
      <c r="D66" s="148" t="s">
        <v>14</v>
      </c>
      <c r="E66" s="116"/>
      <c r="F66" s="306">
        <v>0</v>
      </c>
      <c r="G66" s="306">
        <v>0</v>
      </c>
      <c r="H66" s="306">
        <v>0</v>
      </c>
      <c r="I66" s="306">
        <v>0</v>
      </c>
      <c r="J66" s="306">
        <v>0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151"/>
    </row>
    <row r="67" spans="1:160" x14ac:dyDescent="0.2">
      <c r="B67" s="117"/>
      <c r="C67" s="279" t="s">
        <v>437</v>
      </c>
      <c r="D67" s="148" t="s">
        <v>14</v>
      </c>
      <c r="E67" s="116"/>
      <c r="F67" s="306">
        <v>61000</v>
      </c>
      <c r="G67" s="306">
        <v>0</v>
      </c>
      <c r="H67" s="306">
        <v>0</v>
      </c>
      <c r="I67" s="306">
        <v>0</v>
      </c>
      <c r="J67" s="306">
        <v>0</v>
      </c>
      <c r="K67" s="306">
        <v>0</v>
      </c>
      <c r="L67" s="306">
        <v>0</v>
      </c>
      <c r="M67" s="306">
        <v>0</v>
      </c>
      <c r="N67" s="306">
        <v>0</v>
      </c>
      <c r="O67" s="306">
        <v>0</v>
      </c>
      <c r="P67" s="151"/>
    </row>
    <row r="68" spans="1:160" x14ac:dyDescent="0.2">
      <c r="B68" s="117"/>
      <c r="C68" s="396" t="s">
        <v>325</v>
      </c>
      <c r="D68" s="336" t="s">
        <v>14</v>
      </c>
      <c r="E68" s="116"/>
      <c r="F68" s="308">
        <f>SUM(F58:F67)</f>
        <v>15346.099999999999</v>
      </c>
      <c r="G68" s="308">
        <f t="shared" ref="G68:O68" si="27">SUM(G58:G67)</f>
        <v>13551.507080200419</v>
      </c>
      <c r="H68" s="308">
        <f t="shared" si="27"/>
        <v>22485.187708855519</v>
      </c>
      <c r="I68" s="308">
        <f t="shared" si="27"/>
        <v>26504.585494987543</v>
      </c>
      <c r="J68" s="308">
        <f t="shared" si="27"/>
        <v>30501.448558897217</v>
      </c>
      <c r="K68" s="308">
        <f t="shared" si="27"/>
        <v>34475.776900584824</v>
      </c>
      <c r="L68" s="308">
        <f t="shared" si="27"/>
        <v>38427.570520050111</v>
      </c>
      <c r="M68" s="308">
        <f t="shared" si="27"/>
        <v>42356.829417293178</v>
      </c>
      <c r="N68" s="308">
        <f t="shared" si="27"/>
        <v>46263.553592314078</v>
      </c>
      <c r="O68" s="308">
        <f t="shared" si="27"/>
        <v>36684.018045112833</v>
      </c>
      <c r="P68" s="151"/>
    </row>
    <row r="69" spans="1:160" x14ac:dyDescent="0.2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51"/>
    </row>
    <row r="70" spans="1:160" x14ac:dyDescent="0.2">
      <c r="B70" s="117"/>
      <c r="C70" s="279" t="s">
        <v>307</v>
      </c>
      <c r="D70" s="148" t="s">
        <v>14</v>
      </c>
      <c r="E70" s="116"/>
      <c r="F70" s="306">
        <v>0</v>
      </c>
      <c r="G70" s="306">
        <v>0</v>
      </c>
      <c r="H70" s="306">
        <v>0</v>
      </c>
      <c r="I70" s="306">
        <v>0</v>
      </c>
      <c r="J70" s="306">
        <v>0</v>
      </c>
      <c r="K70" s="306">
        <v>0</v>
      </c>
      <c r="L70" s="306">
        <v>0</v>
      </c>
      <c r="M70" s="306">
        <v>0</v>
      </c>
      <c r="N70" s="306">
        <v>0</v>
      </c>
      <c r="O70" s="306">
        <v>0</v>
      </c>
      <c r="P70" s="151"/>
    </row>
    <row r="71" spans="1:160" x14ac:dyDescent="0.2">
      <c r="B71" s="117"/>
      <c r="C71" s="279" t="s">
        <v>50</v>
      </c>
      <c r="D71" s="148" t="s">
        <v>14</v>
      </c>
      <c r="E71" s="116"/>
      <c r="F71" s="306">
        <v>0</v>
      </c>
      <c r="G71" s="306">
        <v>8500</v>
      </c>
      <c r="H71" s="306">
        <v>5000</v>
      </c>
      <c r="I71" s="306">
        <v>1000</v>
      </c>
      <c r="J71" s="306">
        <v>0</v>
      </c>
      <c r="K71" s="306">
        <v>0</v>
      </c>
      <c r="L71" s="306">
        <v>0</v>
      </c>
      <c r="M71" s="306">
        <v>0</v>
      </c>
      <c r="N71" s="306">
        <v>0</v>
      </c>
      <c r="O71" s="306">
        <v>0</v>
      </c>
      <c r="P71" s="151"/>
    </row>
    <row r="72" spans="1:160" x14ac:dyDescent="0.2">
      <c r="B72" s="117"/>
      <c r="C72" s="396" t="s">
        <v>308</v>
      </c>
      <c r="D72" s="336" t="s">
        <v>14</v>
      </c>
      <c r="E72" s="116"/>
      <c r="F72" s="308">
        <f>F68+F70+F71</f>
        <v>15346.099999999999</v>
      </c>
      <c r="G72" s="308">
        <f>G68+G70+G71</f>
        <v>22051.507080200419</v>
      </c>
      <c r="H72" s="308">
        <f t="shared" ref="H72:O72" si="28">H68+H70+H71</f>
        <v>27485.187708855519</v>
      </c>
      <c r="I72" s="308">
        <f t="shared" si="28"/>
        <v>27504.585494987543</v>
      </c>
      <c r="J72" s="308">
        <f t="shared" si="28"/>
        <v>30501.448558897217</v>
      </c>
      <c r="K72" s="308">
        <f t="shared" si="28"/>
        <v>34475.776900584824</v>
      </c>
      <c r="L72" s="308">
        <f t="shared" si="28"/>
        <v>38427.570520050111</v>
      </c>
      <c r="M72" s="308">
        <f t="shared" si="28"/>
        <v>42356.829417293178</v>
      </c>
      <c r="N72" s="308">
        <f t="shared" si="28"/>
        <v>46263.553592314078</v>
      </c>
      <c r="O72" s="308">
        <f t="shared" si="28"/>
        <v>36684.018045112833</v>
      </c>
      <c r="P72" s="151"/>
    </row>
    <row r="73" spans="1:160" x14ac:dyDescent="0.2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1:160" x14ac:dyDescent="0.2">
      <c r="A74" s="17"/>
      <c r="B74" s="117"/>
      <c r="C74" s="279" t="s">
        <v>434</v>
      </c>
      <c r="D74" s="148" t="s">
        <v>14</v>
      </c>
      <c r="E74" s="116"/>
      <c r="F74" s="306">
        <v>5692.5</v>
      </c>
      <c r="G74" s="306">
        <v>1372.6</v>
      </c>
      <c r="H74" s="306">
        <v>4378.4818888888904</v>
      </c>
      <c r="I74" s="306">
        <v>7441.4552777777781</v>
      </c>
      <c r="J74" s="306">
        <v>10314.729777777779</v>
      </c>
      <c r="K74" s="306">
        <v>16251.515000000003</v>
      </c>
      <c r="L74" s="306">
        <v>26505.020555555559</v>
      </c>
      <c r="M74" s="306">
        <v>41328.456055555558</v>
      </c>
      <c r="N74" s="306">
        <v>60975.031111111122</v>
      </c>
      <c r="O74" s="306">
        <v>85764.307333333316</v>
      </c>
      <c r="P74" s="151"/>
    </row>
    <row r="75" spans="1:160" x14ac:dyDescent="0.2">
      <c r="B75" s="117"/>
      <c r="C75" s="396" t="s">
        <v>423</v>
      </c>
      <c r="D75" s="336" t="s">
        <v>14</v>
      </c>
      <c r="E75" s="116"/>
      <c r="F75" s="308">
        <f>F72+F74</f>
        <v>21038.6</v>
      </c>
      <c r="G75" s="308">
        <f>G72+G74</f>
        <v>23424.107080200418</v>
      </c>
      <c r="H75" s="308">
        <f t="shared" ref="H75:O75" si="29">H72+H74</f>
        <v>31863.669597744411</v>
      </c>
      <c r="I75" s="308">
        <f>I72+I74</f>
        <v>34946.040772765322</v>
      </c>
      <c r="J75" s="308">
        <f t="shared" si="29"/>
        <v>40816.178336674995</v>
      </c>
      <c r="K75" s="308">
        <f t="shared" si="29"/>
        <v>50727.291900584823</v>
      </c>
      <c r="L75" s="308">
        <f t="shared" si="29"/>
        <v>64932.591075605669</v>
      </c>
      <c r="M75" s="308">
        <f t="shared" si="29"/>
        <v>83685.285472848744</v>
      </c>
      <c r="N75" s="308">
        <f t="shared" si="29"/>
        <v>107238.58470342521</v>
      </c>
      <c r="O75" s="308">
        <f t="shared" si="29"/>
        <v>122448.32537844614</v>
      </c>
      <c r="P75" s="151"/>
    </row>
    <row r="76" spans="1:160" x14ac:dyDescent="0.2">
      <c r="B76" s="117"/>
      <c r="C76" s="291"/>
      <c r="D76" s="296"/>
      <c r="E76" s="116"/>
      <c r="F76" s="297"/>
      <c r="G76" s="297"/>
      <c r="H76" s="297"/>
      <c r="I76" s="297"/>
      <c r="J76" s="297"/>
      <c r="K76" s="297"/>
      <c r="L76" s="297"/>
      <c r="M76" s="297"/>
      <c r="N76" s="297"/>
      <c r="O76" s="298"/>
      <c r="P76" s="151"/>
    </row>
    <row r="77" spans="1:160" ht="12.75" customHeight="1" x14ac:dyDescent="0.2">
      <c r="A77" s="15"/>
    </row>
    <row r="78" spans="1:160" s="92" customFormat="1" ht="15.75" x14ac:dyDescent="0.25">
      <c r="A78" s="173"/>
      <c r="B78" s="137"/>
      <c r="C78" s="134" t="s">
        <v>425</v>
      </c>
      <c r="D78" s="135"/>
      <c r="E78" s="136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</row>
    <row r="79" spans="1:160" x14ac:dyDescent="0.2">
      <c r="A79" s="15"/>
      <c r="B79" s="116"/>
      <c r="C79" s="155"/>
      <c r="D79" s="156"/>
      <c r="E79" s="116"/>
      <c r="F79" s="140">
        <v>2018</v>
      </c>
      <c r="G79" s="140">
        <v>2019</v>
      </c>
      <c r="H79" s="140">
        <v>2020</v>
      </c>
      <c r="I79" s="140">
        <v>2021</v>
      </c>
      <c r="J79" s="140">
        <v>2022</v>
      </c>
      <c r="K79" s="140">
        <v>2023</v>
      </c>
      <c r="L79" s="140">
        <v>2024</v>
      </c>
      <c r="M79" s="140">
        <v>2025</v>
      </c>
      <c r="N79" s="140">
        <v>2026</v>
      </c>
      <c r="O79" s="158" t="s">
        <v>273</v>
      </c>
      <c r="P79" s="151"/>
    </row>
    <row r="80" spans="1:160" s="97" customFormat="1" x14ac:dyDescent="0.2">
      <c r="A80" s="15"/>
      <c r="B80" s="116"/>
      <c r="C80" s="175" t="s">
        <v>181</v>
      </c>
      <c r="D80" s="149" t="s">
        <v>14</v>
      </c>
      <c r="E80" s="117"/>
      <c r="F80" s="328">
        <f t="shared" ref="F80:O80" si="30">F51</f>
        <v>19512</v>
      </c>
      <c r="G80" s="328">
        <f t="shared" si="30"/>
        <v>23056</v>
      </c>
      <c r="H80" s="328">
        <f t="shared" si="30"/>
        <v>27000</v>
      </c>
      <c r="I80" s="328">
        <f t="shared" si="30"/>
        <v>30944</v>
      </c>
      <c r="J80" s="328">
        <f t="shared" si="30"/>
        <v>34888</v>
      </c>
      <c r="K80" s="328">
        <f t="shared" si="30"/>
        <v>38832</v>
      </c>
      <c r="L80" s="328">
        <f t="shared" si="30"/>
        <v>42776</v>
      </c>
      <c r="M80" s="328">
        <f t="shared" si="30"/>
        <v>46720</v>
      </c>
      <c r="N80" s="328">
        <f t="shared" si="30"/>
        <v>50664</v>
      </c>
      <c r="O80" s="328">
        <f t="shared" si="30"/>
        <v>54621</v>
      </c>
      <c r="P80" s="117"/>
      <c r="Q80" s="95"/>
      <c r="R80" s="95"/>
      <c r="S80" s="95"/>
      <c r="T80" s="95"/>
      <c r="U80" s="95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93" customFormat="1" x14ac:dyDescent="0.2">
      <c r="A81" s="15"/>
      <c r="B81" s="116"/>
      <c r="C81" s="279" t="s">
        <v>138</v>
      </c>
      <c r="D81" s="148" t="s">
        <v>14</v>
      </c>
      <c r="E81" s="116"/>
      <c r="F81" s="306">
        <f>F239</f>
        <v>-3902.4</v>
      </c>
      <c r="G81" s="306">
        <f t="shared" ref="G81:O81" si="31">G239</f>
        <v>-4611.2</v>
      </c>
      <c r="H81" s="306">
        <f t="shared" si="31"/>
        <v>-5400</v>
      </c>
      <c r="I81" s="306">
        <f t="shared" si="31"/>
        <v>-6188.8</v>
      </c>
      <c r="J81" s="306">
        <f t="shared" si="31"/>
        <v>-6977.6</v>
      </c>
      <c r="K81" s="306">
        <f t="shared" si="31"/>
        <v>-7766.4000000000005</v>
      </c>
      <c r="L81" s="306">
        <f t="shared" si="31"/>
        <v>-8555.2000000000007</v>
      </c>
      <c r="M81" s="306">
        <f t="shared" si="31"/>
        <v>-9344</v>
      </c>
      <c r="N81" s="306">
        <f t="shared" si="31"/>
        <v>-10132.800000000001</v>
      </c>
      <c r="O81" s="306">
        <f t="shared" si="31"/>
        <v>-10924.2</v>
      </c>
      <c r="P81" s="182"/>
      <c r="Q81" s="94"/>
      <c r="R81" s="94"/>
      <c r="S81" s="94"/>
      <c r="T81" s="94"/>
      <c r="U81" s="94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</row>
    <row r="82" spans="1:160" s="97" customFormat="1" x14ac:dyDescent="0.2">
      <c r="A82" s="15"/>
      <c r="B82" s="116"/>
      <c r="C82" s="175" t="s">
        <v>408</v>
      </c>
      <c r="D82" s="149" t="s">
        <v>14</v>
      </c>
      <c r="E82" s="117"/>
      <c r="F82" s="119">
        <f>F80+F81</f>
        <v>15609.6</v>
      </c>
      <c r="G82" s="119">
        <f t="shared" ref="G82:O82" si="32">G80+G81</f>
        <v>18444.8</v>
      </c>
      <c r="H82" s="119">
        <f t="shared" si="32"/>
        <v>21600</v>
      </c>
      <c r="I82" s="119">
        <f t="shared" si="32"/>
        <v>24755.200000000001</v>
      </c>
      <c r="J82" s="119">
        <f t="shared" si="32"/>
        <v>27910.400000000001</v>
      </c>
      <c r="K82" s="119">
        <f t="shared" si="32"/>
        <v>31065.599999999999</v>
      </c>
      <c r="L82" s="119">
        <f t="shared" si="32"/>
        <v>34220.800000000003</v>
      </c>
      <c r="M82" s="119">
        <f t="shared" si="32"/>
        <v>37376</v>
      </c>
      <c r="N82" s="119">
        <f t="shared" si="32"/>
        <v>40531.199999999997</v>
      </c>
      <c r="O82" s="119">
        <f t="shared" si="32"/>
        <v>43696.800000000003</v>
      </c>
      <c r="P82" s="117"/>
      <c r="Q82" s="95"/>
      <c r="R82" s="95"/>
      <c r="S82" s="95"/>
      <c r="T82" s="95"/>
      <c r="U82" s="95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</row>
    <row r="83" spans="1:160" s="93" customFormat="1" x14ac:dyDescent="0.2">
      <c r="A83" s="15"/>
      <c r="B83" s="116"/>
      <c r="C83" s="279" t="s">
        <v>48</v>
      </c>
      <c r="D83" s="148" t="s">
        <v>14</v>
      </c>
      <c r="E83" s="116"/>
      <c r="F83" s="306">
        <f>-F36</f>
        <v>9488</v>
      </c>
      <c r="G83" s="306">
        <f t="shared" ref="G83:O83" si="33">-G36</f>
        <v>9901</v>
      </c>
      <c r="H83" s="306">
        <f t="shared" si="33"/>
        <v>9914</v>
      </c>
      <c r="I83" s="306">
        <f t="shared" si="33"/>
        <v>9927</v>
      </c>
      <c r="J83" s="306">
        <f t="shared" si="33"/>
        <v>9940</v>
      </c>
      <c r="K83" s="306">
        <f t="shared" si="33"/>
        <v>9953</v>
      </c>
      <c r="L83" s="306">
        <f t="shared" si="33"/>
        <v>9966</v>
      </c>
      <c r="M83" s="306">
        <f t="shared" si="33"/>
        <v>9979</v>
      </c>
      <c r="N83" s="306">
        <f t="shared" si="33"/>
        <v>9992</v>
      </c>
      <c r="O83" s="306">
        <f t="shared" si="33"/>
        <v>9992</v>
      </c>
      <c r="P83" s="151"/>
      <c r="Q83" s="94"/>
      <c r="R83" s="94"/>
      <c r="S83" s="94"/>
      <c r="T83" s="94"/>
      <c r="U83" s="94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</row>
    <row r="84" spans="1:160" s="93" customFormat="1" x14ac:dyDescent="0.2">
      <c r="A84" s="15"/>
      <c r="B84" s="116"/>
      <c r="C84" s="279" t="s">
        <v>439</v>
      </c>
      <c r="D84" s="148" t="s">
        <v>14</v>
      </c>
      <c r="E84" s="116"/>
      <c r="F84" s="400">
        <v>-7864</v>
      </c>
      <c r="G84" s="306">
        <v>-6427.0290309106931</v>
      </c>
      <c r="H84" s="306">
        <v>-520.7497911444807</v>
      </c>
      <c r="I84" s="306">
        <v>493.78132832087431</v>
      </c>
      <c r="J84" s="306">
        <v>1508.3124477861056</v>
      </c>
      <c r="K84" s="306">
        <v>2522.8435672514934</v>
      </c>
      <c r="L84" s="306">
        <v>3537.3746867167829</v>
      </c>
      <c r="M84" s="306">
        <v>4551.9058061820688</v>
      </c>
      <c r="N84" s="306">
        <v>5566.4369256474092</v>
      </c>
      <c r="O84" s="306">
        <v>-7012.7819548871703</v>
      </c>
      <c r="P84" s="151"/>
      <c r="Q84" s="94"/>
      <c r="R84" s="94"/>
      <c r="S84" s="94"/>
      <c r="T84" s="94"/>
      <c r="U84" s="94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</row>
    <row r="85" spans="1:160" s="93" customFormat="1" x14ac:dyDescent="0.2">
      <c r="A85" s="15"/>
      <c r="B85" s="116"/>
      <c r="C85" s="279" t="s">
        <v>190</v>
      </c>
      <c r="D85" s="148" t="s">
        <v>14</v>
      </c>
      <c r="E85" s="146"/>
      <c r="F85" s="306">
        <v>-64488</v>
      </c>
      <c r="G85" s="306">
        <v>-9901</v>
      </c>
      <c r="H85" s="306">
        <v>-9914</v>
      </c>
      <c r="I85" s="306">
        <v>-9927</v>
      </c>
      <c r="J85" s="306">
        <v>-9940</v>
      </c>
      <c r="K85" s="306">
        <v>-9953</v>
      </c>
      <c r="L85" s="306">
        <v>-9966</v>
      </c>
      <c r="M85" s="306">
        <v>-9979</v>
      </c>
      <c r="N85" s="306">
        <v>-9992</v>
      </c>
      <c r="O85" s="306">
        <v>-9992</v>
      </c>
      <c r="P85" s="151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</row>
    <row r="86" spans="1:160" x14ac:dyDescent="0.2">
      <c r="B86" s="117"/>
      <c r="C86" s="396" t="s">
        <v>394</v>
      </c>
      <c r="D86" s="336" t="s">
        <v>14</v>
      </c>
      <c r="E86" s="116"/>
      <c r="F86" s="308">
        <f>F82+SUM(F83:F85)</f>
        <v>-47254.400000000001</v>
      </c>
      <c r="G86" s="308">
        <f t="shared" ref="G86:O86" si="34">G82+SUM(G83:G85)</f>
        <v>12017.770969089306</v>
      </c>
      <c r="H86" s="308">
        <f t="shared" si="34"/>
        <v>21079.250208855519</v>
      </c>
      <c r="I86" s="308">
        <f t="shared" si="34"/>
        <v>25248.981328320875</v>
      </c>
      <c r="J86" s="308">
        <f t="shared" si="34"/>
        <v>29418.712447786107</v>
      </c>
      <c r="K86" s="308">
        <f t="shared" si="34"/>
        <v>33588.443567251496</v>
      </c>
      <c r="L86" s="308">
        <f t="shared" si="34"/>
        <v>37758.174686716782</v>
      </c>
      <c r="M86" s="308">
        <f t="shared" si="34"/>
        <v>41927.905806182069</v>
      </c>
      <c r="N86" s="308">
        <f t="shared" si="34"/>
        <v>46097.636925647406</v>
      </c>
      <c r="O86" s="308">
        <f t="shared" si="34"/>
        <v>36684.018045112833</v>
      </c>
      <c r="P86" s="151"/>
    </row>
    <row r="87" spans="1:160" s="93" customFormat="1" ht="13.5" customHeight="1" x14ac:dyDescent="0.2">
      <c r="B87" s="116"/>
      <c r="C87" s="168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51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</row>
    <row r="88" spans="1:160" s="93" customFormat="1" ht="13.5" customHeight="1" x14ac:dyDescent="0.25">
      <c r="B88" s="372"/>
      <c r="C88" s="373"/>
      <c r="D88" s="374"/>
      <c r="E88" s="374"/>
      <c r="F88" s="374"/>
      <c r="G88"/>
      <c r="H88"/>
      <c r="I88"/>
      <c r="J88"/>
      <c r="K88"/>
      <c r="L88"/>
      <c r="M88"/>
      <c r="N88"/>
      <c r="O88"/>
      <c r="P88" s="375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</row>
    <row r="89" spans="1:160" s="92" customFormat="1" ht="15.75" x14ac:dyDescent="0.25">
      <c r="A89" s="173"/>
      <c r="B89" s="137"/>
      <c r="C89" s="134" t="s">
        <v>426</v>
      </c>
      <c r="D89" s="135"/>
      <c r="E89" s="136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</row>
    <row r="90" spans="1:160" s="92" customFormat="1" ht="15.75" x14ac:dyDescent="0.25">
      <c r="A90" s="93"/>
      <c r="B90" s="376"/>
      <c r="C90" s="377"/>
      <c r="D90" s="378"/>
      <c r="E90" s="379"/>
      <c r="F90" s="140">
        <v>2018</v>
      </c>
      <c r="G90" s="140">
        <v>2019</v>
      </c>
      <c r="H90" s="140">
        <v>2020</v>
      </c>
      <c r="I90" s="140">
        <v>2021</v>
      </c>
      <c r="J90" s="140">
        <v>2022</v>
      </c>
      <c r="K90" s="140">
        <v>2023</v>
      </c>
      <c r="L90" s="140">
        <v>2024</v>
      </c>
      <c r="M90" s="140">
        <v>2025</v>
      </c>
      <c r="N90" s="140">
        <v>2026</v>
      </c>
      <c r="O90" s="158" t="s">
        <v>273</v>
      </c>
      <c r="P90" s="376"/>
    </row>
    <row r="91" spans="1:160" s="97" customFormat="1" x14ac:dyDescent="0.2">
      <c r="A91" s="15"/>
      <c r="B91" s="116"/>
      <c r="C91" s="175" t="s">
        <v>181</v>
      </c>
      <c r="D91" s="149" t="s">
        <v>14</v>
      </c>
      <c r="E91" s="117"/>
      <c r="F91" s="328">
        <f t="shared" ref="F91:O91" si="35">F80</f>
        <v>19512</v>
      </c>
      <c r="G91" s="328">
        <f t="shared" si="35"/>
        <v>23056</v>
      </c>
      <c r="H91" s="328">
        <f t="shared" si="35"/>
        <v>27000</v>
      </c>
      <c r="I91" s="328">
        <f t="shared" si="35"/>
        <v>30944</v>
      </c>
      <c r="J91" s="328">
        <f t="shared" si="35"/>
        <v>34888</v>
      </c>
      <c r="K91" s="328">
        <f t="shared" si="35"/>
        <v>38832</v>
      </c>
      <c r="L91" s="328">
        <f t="shared" si="35"/>
        <v>42776</v>
      </c>
      <c r="M91" s="328">
        <f t="shared" si="35"/>
        <v>46720</v>
      </c>
      <c r="N91" s="328">
        <f t="shared" si="35"/>
        <v>50664</v>
      </c>
      <c r="O91" s="328">
        <f t="shared" si="35"/>
        <v>54621</v>
      </c>
      <c r="P91" s="117"/>
      <c r="Q91" s="95"/>
      <c r="R91" s="95"/>
      <c r="S91" s="95"/>
      <c r="T91" s="95"/>
      <c r="U91" s="95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</row>
    <row r="92" spans="1:160" s="93" customFormat="1" x14ac:dyDescent="0.2">
      <c r="A92" s="15"/>
      <c r="B92" s="116"/>
      <c r="C92" s="279" t="s">
        <v>138</v>
      </c>
      <c r="D92" s="148" t="s">
        <v>14</v>
      </c>
      <c r="E92" s="116"/>
      <c r="F92" s="306">
        <f>F221</f>
        <v>-2301.9</v>
      </c>
      <c r="G92" s="306">
        <f t="shared" ref="G92:O92" si="36">G221</f>
        <v>-3077.4638888888885</v>
      </c>
      <c r="H92" s="306">
        <f t="shared" si="36"/>
        <v>-3994.0624999999995</v>
      </c>
      <c r="I92" s="306">
        <f t="shared" si="36"/>
        <v>-4933.1958333333341</v>
      </c>
      <c r="J92" s="306">
        <f t="shared" si="36"/>
        <v>-5894.8638888888891</v>
      </c>
      <c r="K92" s="306">
        <f t="shared" si="36"/>
        <v>-6879.0666666666675</v>
      </c>
      <c r="L92" s="306">
        <f t="shared" si="36"/>
        <v>-7885.8041666666677</v>
      </c>
      <c r="M92" s="306">
        <f t="shared" si="36"/>
        <v>-8915.0763888888887</v>
      </c>
      <c r="N92" s="306">
        <f t="shared" si="36"/>
        <v>-9966.8833333333332</v>
      </c>
      <c r="O92" s="306">
        <f t="shared" si="36"/>
        <v>-10924.2</v>
      </c>
      <c r="P92" s="151"/>
      <c r="Q92" s="94"/>
      <c r="R92" s="94"/>
      <c r="S92" s="94"/>
      <c r="T92" s="94"/>
      <c r="U92" s="94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</row>
    <row r="93" spans="1:160" s="93" customFormat="1" x14ac:dyDescent="0.2">
      <c r="A93" s="15"/>
      <c r="B93" s="116"/>
      <c r="C93" s="279" t="s">
        <v>395</v>
      </c>
      <c r="D93" s="148" t="s">
        <v>14</v>
      </c>
      <c r="E93" s="116"/>
      <c r="F93" s="306">
        <v>-8002.5</v>
      </c>
      <c r="G93" s="306">
        <v>-7668.6805555555575</v>
      </c>
      <c r="H93" s="306">
        <v>-7029.6875000000036</v>
      </c>
      <c r="I93" s="306">
        <v>-6278.0208333333339</v>
      </c>
      <c r="J93" s="306">
        <v>-5413.6805555555538</v>
      </c>
      <c r="K93" s="306">
        <v>-4436.6666666666661</v>
      </c>
      <c r="L93" s="306">
        <v>-3346.9791666666652</v>
      </c>
      <c r="M93" s="306">
        <v>-2144.6180555555538</v>
      </c>
      <c r="N93" s="306">
        <v>-829.58333333333246</v>
      </c>
      <c r="O93" s="306">
        <v>0</v>
      </c>
      <c r="P93" s="151"/>
      <c r="Q93" s="94"/>
      <c r="R93" s="94"/>
      <c r="S93" s="94"/>
      <c r="T93" s="94"/>
      <c r="U93" s="94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</row>
    <row r="94" spans="1:160" s="93" customFormat="1" x14ac:dyDescent="0.2">
      <c r="A94" s="15"/>
      <c r="B94" s="116"/>
      <c r="C94" s="279" t="s">
        <v>396</v>
      </c>
      <c r="D94" s="148" t="s">
        <v>14</v>
      </c>
      <c r="E94" s="116"/>
      <c r="F94" s="306">
        <v>61000</v>
      </c>
      <c r="G94" s="306">
        <v>0</v>
      </c>
      <c r="H94" s="306">
        <v>0</v>
      </c>
      <c r="I94" s="306">
        <v>0</v>
      </c>
      <c r="J94" s="306">
        <v>0</v>
      </c>
      <c r="K94" s="306">
        <v>0</v>
      </c>
      <c r="L94" s="306">
        <v>0</v>
      </c>
      <c r="M94" s="306">
        <v>0</v>
      </c>
      <c r="N94" s="306">
        <v>0</v>
      </c>
      <c r="O94" s="306">
        <v>0</v>
      </c>
      <c r="P94" s="151"/>
      <c r="Q94" s="94"/>
      <c r="R94" s="94"/>
      <c r="S94" s="94"/>
      <c r="T94" s="94"/>
      <c r="U94" s="94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</row>
    <row r="95" spans="1:160" s="93" customFormat="1" x14ac:dyDescent="0.2">
      <c r="A95" s="15"/>
      <c r="B95" s="116"/>
      <c r="C95" s="279" t="s">
        <v>191</v>
      </c>
      <c r="D95" s="148" t="s">
        <v>14</v>
      </c>
      <c r="E95" s="116"/>
      <c r="F95" s="306">
        <v>-4375</v>
      </c>
      <c r="G95" s="306">
        <v>-5399.3055555555502</v>
      </c>
      <c r="H95" s="306">
        <v>-6423.6111111111086</v>
      </c>
      <c r="I95" s="306">
        <v>-7447.9166666666679</v>
      </c>
      <c r="J95" s="306">
        <v>-8472.2222222222226</v>
      </c>
      <c r="K95" s="306">
        <v>-9496.5277777777774</v>
      </c>
      <c r="L95" s="306">
        <v>-10520.833333333332</v>
      </c>
      <c r="M95" s="306">
        <v>-11545.138888888885</v>
      </c>
      <c r="N95" s="306">
        <v>-12569.444444444443</v>
      </c>
      <c r="O95" s="306">
        <v>0</v>
      </c>
      <c r="P95" s="151"/>
      <c r="Q95" s="94"/>
      <c r="R95" s="94"/>
      <c r="S95" s="94"/>
      <c r="T95" s="94"/>
      <c r="U95" s="94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</row>
    <row r="96" spans="1:160" s="93" customFormat="1" x14ac:dyDescent="0.2">
      <c r="A96" s="15"/>
      <c r="B96" s="116"/>
      <c r="C96" s="279" t="s">
        <v>48</v>
      </c>
      <c r="D96" s="148" t="s">
        <v>14</v>
      </c>
      <c r="E96" s="116"/>
      <c r="F96" s="306">
        <f>F83</f>
        <v>9488</v>
      </c>
      <c r="G96" s="306">
        <f t="shared" ref="G96:O96" si="37">G83</f>
        <v>9901</v>
      </c>
      <c r="H96" s="306">
        <f t="shared" si="37"/>
        <v>9914</v>
      </c>
      <c r="I96" s="306">
        <f t="shared" si="37"/>
        <v>9927</v>
      </c>
      <c r="J96" s="306">
        <f t="shared" si="37"/>
        <v>9940</v>
      </c>
      <c r="K96" s="306">
        <f t="shared" si="37"/>
        <v>9953</v>
      </c>
      <c r="L96" s="306">
        <f t="shared" si="37"/>
        <v>9966</v>
      </c>
      <c r="M96" s="306">
        <f t="shared" si="37"/>
        <v>9979</v>
      </c>
      <c r="N96" s="306">
        <f t="shared" si="37"/>
        <v>9992</v>
      </c>
      <c r="O96" s="306">
        <f t="shared" si="37"/>
        <v>9992</v>
      </c>
      <c r="P96" s="151"/>
      <c r="Q96" s="94"/>
      <c r="R96" s="94"/>
      <c r="S96" s="94"/>
      <c r="T96" s="94"/>
      <c r="U96" s="94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</row>
    <row r="97" spans="1:160" s="93" customFormat="1" x14ac:dyDescent="0.2">
      <c r="A97" s="15"/>
      <c r="B97" s="116"/>
      <c r="C97" s="279" t="s">
        <v>439</v>
      </c>
      <c r="D97" s="148" t="s">
        <v>14</v>
      </c>
      <c r="E97" s="116"/>
      <c r="F97" s="306">
        <f>F84</f>
        <v>-7864</v>
      </c>
      <c r="G97" s="306">
        <f t="shared" ref="G97:O97" si="38">G84</f>
        <v>-6427.0290309106931</v>
      </c>
      <c r="H97" s="306">
        <f t="shared" si="38"/>
        <v>-520.7497911444807</v>
      </c>
      <c r="I97" s="306">
        <f t="shared" si="38"/>
        <v>493.78132832087431</v>
      </c>
      <c r="J97" s="306">
        <f t="shared" si="38"/>
        <v>1508.3124477861056</v>
      </c>
      <c r="K97" s="306">
        <f t="shared" si="38"/>
        <v>2522.8435672514934</v>
      </c>
      <c r="L97" s="306">
        <f t="shared" si="38"/>
        <v>3537.3746867167829</v>
      </c>
      <c r="M97" s="306">
        <f t="shared" si="38"/>
        <v>4551.9058061820688</v>
      </c>
      <c r="N97" s="306">
        <f t="shared" si="38"/>
        <v>5566.4369256474092</v>
      </c>
      <c r="O97" s="306">
        <f t="shared" si="38"/>
        <v>-7012.7819548871703</v>
      </c>
      <c r="P97" s="151"/>
      <c r="Q97" s="94"/>
      <c r="R97" s="94"/>
      <c r="S97" s="94"/>
      <c r="T97" s="94"/>
      <c r="U97" s="94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</row>
    <row r="98" spans="1:160" s="93" customFormat="1" x14ac:dyDescent="0.2">
      <c r="A98" s="15"/>
      <c r="B98" s="116"/>
      <c r="C98" s="279" t="s">
        <v>190</v>
      </c>
      <c r="D98" s="148" t="s">
        <v>14</v>
      </c>
      <c r="E98" s="116"/>
      <c r="F98" s="306">
        <f t="shared" ref="F98:O98" si="39">F85</f>
        <v>-64488</v>
      </c>
      <c r="G98" s="306">
        <f t="shared" si="39"/>
        <v>-9901</v>
      </c>
      <c r="H98" s="306">
        <f t="shared" si="39"/>
        <v>-9914</v>
      </c>
      <c r="I98" s="306">
        <f t="shared" si="39"/>
        <v>-9927</v>
      </c>
      <c r="J98" s="306">
        <f t="shared" si="39"/>
        <v>-9940</v>
      </c>
      <c r="K98" s="306">
        <f t="shared" si="39"/>
        <v>-9953</v>
      </c>
      <c r="L98" s="306">
        <f t="shared" si="39"/>
        <v>-9966</v>
      </c>
      <c r="M98" s="306">
        <f t="shared" si="39"/>
        <v>-9979</v>
      </c>
      <c r="N98" s="306">
        <f t="shared" si="39"/>
        <v>-9992</v>
      </c>
      <c r="O98" s="306">
        <f t="shared" si="39"/>
        <v>-9992</v>
      </c>
      <c r="P98" s="151"/>
      <c r="Q98" s="94"/>
      <c r="R98" s="94"/>
      <c r="S98" s="94"/>
      <c r="T98" s="94"/>
      <c r="U98" s="94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</row>
    <row r="99" spans="1:160" x14ac:dyDescent="0.2">
      <c r="B99" s="117"/>
      <c r="C99" s="396" t="s">
        <v>397</v>
      </c>
      <c r="D99" s="336" t="s">
        <v>14</v>
      </c>
      <c r="E99" s="116"/>
      <c r="F99" s="308">
        <f>F91+SUM(F92:F98)</f>
        <v>2968.5999999999985</v>
      </c>
      <c r="G99" s="308">
        <f t="shared" ref="G99:O99" si="40">G91+SUM(G92:G98)</f>
        <v>483.5209690893098</v>
      </c>
      <c r="H99" s="308">
        <f t="shared" si="40"/>
        <v>9031.8890977444062</v>
      </c>
      <c r="I99" s="308">
        <f t="shared" si="40"/>
        <v>12778.647994987539</v>
      </c>
      <c r="J99" s="308">
        <f t="shared" si="40"/>
        <v>16615.545781119439</v>
      </c>
      <c r="K99" s="308">
        <f t="shared" si="40"/>
        <v>20542.582456140382</v>
      </c>
      <c r="L99" s="308">
        <f t="shared" si="40"/>
        <v>24559.758020050118</v>
      </c>
      <c r="M99" s="308">
        <f t="shared" si="40"/>
        <v>28667.07247284874</v>
      </c>
      <c r="N99" s="308">
        <f t="shared" si="40"/>
        <v>32864.525814536304</v>
      </c>
      <c r="O99" s="308">
        <f t="shared" si="40"/>
        <v>36684.018045112825</v>
      </c>
      <c r="P99" s="151"/>
    </row>
    <row r="100" spans="1:160" ht="12" customHeight="1" x14ac:dyDescent="0.2">
      <c r="A100" s="15"/>
      <c r="B100" s="116"/>
      <c r="C100" s="116"/>
      <c r="D100" s="150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51"/>
    </row>
    <row r="101" spans="1:160" ht="13.5" customHeight="1" x14ac:dyDescent="0.2">
      <c r="A101" s="15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</row>
    <row r="102" spans="1:160" s="92" customFormat="1" ht="15.75" x14ac:dyDescent="0.25">
      <c r="A102" s="173"/>
      <c r="B102" s="137"/>
      <c r="C102" s="134" t="s">
        <v>288</v>
      </c>
      <c r="D102" s="135"/>
      <c r="E102" s="136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</row>
    <row r="103" spans="1:160" x14ac:dyDescent="0.2">
      <c r="A103" s="15"/>
      <c r="B103" s="116"/>
      <c r="C103" s="155"/>
      <c r="D103" s="156"/>
      <c r="E103" s="116"/>
      <c r="F103" s="140">
        <v>2018</v>
      </c>
      <c r="G103" s="140">
        <v>2019</v>
      </c>
      <c r="H103" s="140">
        <v>2020</v>
      </c>
      <c r="I103" s="140">
        <v>2021</v>
      </c>
      <c r="J103" s="140">
        <v>2022</v>
      </c>
      <c r="K103" s="140">
        <v>2023</v>
      </c>
      <c r="L103" s="140">
        <v>2024</v>
      </c>
      <c r="M103" s="140">
        <v>2025</v>
      </c>
      <c r="N103" s="140">
        <v>2026</v>
      </c>
      <c r="O103" s="158" t="s">
        <v>273</v>
      </c>
      <c r="P103" s="151"/>
    </row>
    <row r="104" spans="1:160" s="93" customFormat="1" x14ac:dyDescent="0.2">
      <c r="A104" s="15"/>
      <c r="B104" s="116"/>
      <c r="C104" s="175" t="s">
        <v>271</v>
      </c>
      <c r="D104" s="149" t="s">
        <v>14</v>
      </c>
      <c r="E104" s="117"/>
      <c r="F104" s="322">
        <f t="shared" ref="F104:O104" si="41">F86</f>
        <v>-47254.400000000001</v>
      </c>
      <c r="G104" s="322">
        <f t="shared" si="41"/>
        <v>12017.770969089306</v>
      </c>
      <c r="H104" s="322">
        <f t="shared" si="41"/>
        <v>21079.250208855519</v>
      </c>
      <c r="I104" s="322">
        <f t="shared" si="41"/>
        <v>25248.981328320875</v>
      </c>
      <c r="J104" s="322">
        <f t="shared" si="41"/>
        <v>29418.712447786107</v>
      </c>
      <c r="K104" s="322">
        <f t="shared" si="41"/>
        <v>33588.443567251496</v>
      </c>
      <c r="L104" s="322">
        <f t="shared" si="41"/>
        <v>37758.174686716782</v>
      </c>
      <c r="M104" s="322">
        <f t="shared" si="41"/>
        <v>41927.905806182069</v>
      </c>
      <c r="N104" s="322">
        <f t="shared" si="41"/>
        <v>46097.636925647406</v>
      </c>
      <c r="O104" s="322">
        <f t="shared" si="41"/>
        <v>36684.018045112833</v>
      </c>
      <c r="P104" s="151"/>
      <c r="Q104" s="94"/>
      <c r="R104" s="94"/>
      <c r="S104" s="94"/>
      <c r="T104" s="94"/>
      <c r="U104" s="94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</row>
    <row r="105" spans="1:160" s="93" customFormat="1" x14ac:dyDescent="0.2">
      <c r="A105" s="15"/>
      <c r="B105" s="116"/>
      <c r="C105" s="175" t="s">
        <v>272</v>
      </c>
      <c r="D105" s="149" t="s">
        <v>14</v>
      </c>
      <c r="E105" s="117"/>
      <c r="F105" s="322">
        <v>-9631.1530034429998</v>
      </c>
      <c r="G105" s="322">
        <v>6803.4894787011999</v>
      </c>
      <c r="H105" s="322">
        <v>8063.7511896038004</v>
      </c>
      <c r="I105" s="322">
        <v>12418.5325288241</v>
      </c>
      <c r="J105" s="322">
        <v>14902.23903458892</v>
      </c>
      <c r="K105" s="322">
        <v>17882.686841506704</v>
      </c>
      <c r="L105" s="322">
        <v>21459.224209808042</v>
      </c>
      <c r="M105" s="322">
        <v>25751.069051769649</v>
      </c>
      <c r="N105" s="322">
        <v>27877.814769602366</v>
      </c>
      <c r="O105" s="322">
        <v>29046.182399999998</v>
      </c>
      <c r="P105" s="151"/>
      <c r="Q105" s="94"/>
      <c r="R105" s="94"/>
      <c r="S105" s="94"/>
      <c r="T105" s="94"/>
      <c r="U105" s="94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</row>
    <row r="106" spans="1:160" s="93" customFormat="1" x14ac:dyDescent="0.2">
      <c r="A106" s="15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94"/>
      <c r="R106" s="94"/>
      <c r="S106" s="94"/>
      <c r="T106" s="94"/>
      <c r="U106" s="94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</row>
    <row r="107" spans="1:160" s="93" customFormat="1" x14ac:dyDescent="0.2">
      <c r="A107" s="15"/>
      <c r="B107" s="116"/>
      <c r="C107" s="279" t="s">
        <v>409</v>
      </c>
      <c r="D107" s="148" t="s">
        <v>17</v>
      </c>
      <c r="E107" s="117"/>
      <c r="F107" s="313">
        <v>0.13</v>
      </c>
      <c r="G107" s="313">
        <v>0.13400000000000001</v>
      </c>
      <c r="H107" s="313">
        <v>0.13800000000000001</v>
      </c>
      <c r="I107" s="313">
        <v>0.14199999999999999</v>
      </c>
      <c r="J107" s="313">
        <v>0.14599999999999999</v>
      </c>
      <c r="K107" s="313">
        <v>0.15</v>
      </c>
      <c r="L107" s="313">
        <v>0.154</v>
      </c>
      <c r="M107" s="313">
        <v>0.158</v>
      </c>
      <c r="N107" s="313">
        <v>0.16200000000000001</v>
      </c>
      <c r="O107" s="313">
        <v>0.16200000000000001</v>
      </c>
      <c r="P107" s="151"/>
      <c r="Q107" s="94"/>
      <c r="R107" s="94"/>
      <c r="S107" s="94"/>
      <c r="T107" s="94"/>
      <c r="U107" s="94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</row>
    <row r="108" spans="1:160" s="93" customFormat="1" x14ac:dyDescent="0.2">
      <c r="A108" s="15"/>
      <c r="B108" s="116"/>
      <c r="C108" s="279" t="s">
        <v>277</v>
      </c>
      <c r="D108" s="148" t="s">
        <v>17</v>
      </c>
      <c r="E108" s="117"/>
      <c r="F108" s="313">
        <v>0.1235</v>
      </c>
      <c r="G108" s="313">
        <v>0.1273</v>
      </c>
      <c r="H108" s="313">
        <v>0.13109999999999999</v>
      </c>
      <c r="I108" s="313">
        <v>0.13489999999999999</v>
      </c>
      <c r="J108" s="313">
        <v>0.13869999999999999</v>
      </c>
      <c r="K108" s="313">
        <v>0.14249999999999999</v>
      </c>
      <c r="L108" s="313">
        <v>0.14629999999999999</v>
      </c>
      <c r="M108" s="313">
        <v>0.15009999999999998</v>
      </c>
      <c r="N108" s="313">
        <v>0.15390000000000001</v>
      </c>
      <c r="O108" s="313">
        <v>0.15390000000000001</v>
      </c>
      <c r="P108" s="151"/>
      <c r="Q108" s="94"/>
      <c r="R108" s="94"/>
      <c r="S108" s="94"/>
      <c r="T108" s="94"/>
      <c r="U108" s="94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</row>
    <row r="109" spans="1:160" s="93" customFormat="1" x14ac:dyDescent="0.2">
      <c r="A109" s="15"/>
      <c r="B109" s="116"/>
      <c r="C109" s="279" t="s">
        <v>289</v>
      </c>
      <c r="D109" s="148" t="s">
        <v>17</v>
      </c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313">
        <v>3.5000000000000003E-2</v>
      </c>
      <c r="P109" s="151"/>
      <c r="Q109" s="94"/>
      <c r="R109" s="94"/>
      <c r="S109" s="94"/>
      <c r="T109" s="94"/>
      <c r="U109" s="94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</row>
    <row r="110" spans="1:160" s="93" customFormat="1" x14ac:dyDescent="0.2">
      <c r="A110" s="15"/>
      <c r="B110" s="116"/>
      <c r="C110" s="116"/>
      <c r="D110" s="116"/>
      <c r="E110" s="116"/>
      <c r="F110" s="184"/>
      <c r="G110" s="184"/>
      <c r="H110" s="184"/>
      <c r="I110" s="184"/>
      <c r="J110" s="184"/>
      <c r="K110" s="184"/>
      <c r="L110" s="184"/>
      <c r="M110" s="184"/>
      <c r="N110" s="184"/>
      <c r="O110" s="116"/>
      <c r="P110" s="116"/>
      <c r="Q110" s="94"/>
      <c r="R110" s="94"/>
      <c r="S110" s="94"/>
      <c r="T110" s="94"/>
      <c r="U110" s="94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</row>
    <row r="111" spans="1:160" s="93" customFormat="1" x14ac:dyDescent="0.2">
      <c r="A111" s="15"/>
      <c r="B111" s="116"/>
      <c r="C111" s="175" t="s">
        <v>275</v>
      </c>
      <c r="D111" s="149" t="s">
        <v>14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309">
        <f>O104/(O107-O109)</f>
        <v>288850.53578829003</v>
      </c>
      <c r="P111" s="151"/>
      <c r="Q111" s="94"/>
      <c r="R111" s="94"/>
      <c r="S111" s="94"/>
      <c r="T111" s="94"/>
      <c r="U111" s="94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</row>
    <row r="112" spans="1:160" s="93" customFormat="1" x14ac:dyDescent="0.2">
      <c r="A112" s="15"/>
      <c r="B112" s="116"/>
      <c r="C112" s="175" t="s">
        <v>276</v>
      </c>
      <c r="D112" s="149" t="s">
        <v>14</v>
      </c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309">
        <f>O105/(O108-O109)</f>
        <v>244290.85281749367</v>
      </c>
      <c r="P112" s="151"/>
      <c r="Q112" s="94"/>
      <c r="R112" s="94"/>
      <c r="S112" s="94"/>
      <c r="T112" s="94"/>
      <c r="U112" s="94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</row>
    <row r="113" spans="1:160" s="93" customFormat="1" x14ac:dyDescent="0.2">
      <c r="A113" s="15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94"/>
      <c r="R113" s="94"/>
      <c r="S113" s="94"/>
      <c r="T113" s="94"/>
      <c r="U113" s="94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</row>
    <row r="114" spans="1:160" s="93" customFormat="1" x14ac:dyDescent="0.2">
      <c r="A114" s="15"/>
      <c r="B114" s="116"/>
      <c r="C114" s="279" t="s">
        <v>231</v>
      </c>
      <c r="D114" s="148" t="s">
        <v>274</v>
      </c>
      <c r="E114" s="117"/>
      <c r="F114" s="185">
        <v>1</v>
      </c>
      <c r="G114" s="185">
        <v>1</v>
      </c>
      <c r="H114" s="185">
        <v>1</v>
      </c>
      <c r="I114" s="185">
        <v>1</v>
      </c>
      <c r="J114" s="185">
        <v>1</v>
      </c>
      <c r="K114" s="185">
        <v>1</v>
      </c>
      <c r="L114" s="185">
        <v>1</v>
      </c>
      <c r="M114" s="185">
        <v>1</v>
      </c>
      <c r="N114" s="185">
        <v>1</v>
      </c>
      <c r="O114" s="185">
        <v>1</v>
      </c>
      <c r="P114" s="151"/>
      <c r="Q114" s="94"/>
      <c r="R114" s="94"/>
      <c r="S114" s="94"/>
      <c r="T114" s="94"/>
      <c r="U114" s="94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</row>
    <row r="115" spans="1:160" s="93" customFormat="1" x14ac:dyDescent="0.2">
      <c r="A115" s="15"/>
      <c r="B115" s="116"/>
      <c r="C115" s="279" t="s">
        <v>278</v>
      </c>
      <c r="D115" s="149"/>
      <c r="E115" s="117"/>
      <c r="F115" s="325">
        <f>1/(1+F107)^F$114</f>
        <v>0.88495575221238942</v>
      </c>
      <c r="G115" s="325">
        <f t="shared" ref="G115:O115" si="42">1/(1+G107)^G$114</f>
        <v>0.88183421516754856</v>
      </c>
      <c r="H115" s="325">
        <f t="shared" si="42"/>
        <v>0.87873462214411258</v>
      </c>
      <c r="I115" s="325">
        <f t="shared" si="42"/>
        <v>0.87565674255691772</v>
      </c>
      <c r="J115" s="325">
        <f t="shared" si="42"/>
        <v>0.87260034904013972</v>
      </c>
      <c r="K115" s="325">
        <f t="shared" si="42"/>
        <v>0.86956521739130443</v>
      </c>
      <c r="L115" s="325">
        <f t="shared" si="42"/>
        <v>0.86655112651646449</v>
      </c>
      <c r="M115" s="325">
        <f t="shared" si="42"/>
        <v>0.86355785837651133</v>
      </c>
      <c r="N115" s="325">
        <f t="shared" si="42"/>
        <v>0.86058519793459554</v>
      </c>
      <c r="O115" s="325">
        <f t="shared" si="42"/>
        <v>0.86058519793459554</v>
      </c>
      <c r="P115" s="151"/>
      <c r="Q115" s="94"/>
      <c r="R115" s="94"/>
      <c r="S115" s="94"/>
      <c r="T115" s="94"/>
      <c r="U115" s="94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</row>
    <row r="116" spans="1:160" s="93" customFormat="1" x14ac:dyDescent="0.2">
      <c r="A116" s="15"/>
      <c r="B116" s="116"/>
      <c r="C116" s="279" t="s">
        <v>279</v>
      </c>
      <c r="D116" s="149"/>
      <c r="E116" s="117"/>
      <c r="F116" s="325">
        <f>1/(1+F108)^F$114</f>
        <v>0.89007565643079667</v>
      </c>
      <c r="G116" s="325">
        <f t="shared" ref="G116:N116" si="43">1/(1+G108)^G$114</f>
        <v>0.88707531269404771</v>
      </c>
      <c r="H116" s="325">
        <f t="shared" si="43"/>
        <v>0.88409512863584128</v>
      </c>
      <c r="I116" s="325">
        <f t="shared" si="43"/>
        <v>0.88113490175345843</v>
      </c>
      <c r="J116" s="325">
        <f t="shared" si="43"/>
        <v>0.87819443224729954</v>
      </c>
      <c r="K116" s="325">
        <f t="shared" si="43"/>
        <v>0.87527352297592997</v>
      </c>
      <c r="L116" s="325">
        <f t="shared" si="43"/>
        <v>0.87237197941202116</v>
      </c>
      <c r="M116" s="325">
        <f t="shared" si="43"/>
        <v>0.86948960959916533</v>
      </c>
      <c r="N116" s="325">
        <f t="shared" si="43"/>
        <v>0.8666262241095416</v>
      </c>
      <c r="O116" s="325">
        <f>1/(1+O108)^O$114</f>
        <v>0.8666262241095416</v>
      </c>
      <c r="P116" s="151"/>
      <c r="Q116" s="94"/>
      <c r="R116" s="94"/>
      <c r="S116" s="94"/>
      <c r="T116" s="94"/>
      <c r="U116" s="94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</row>
    <row r="117" spans="1:160" s="93" customFormat="1" x14ac:dyDescent="0.2">
      <c r="A117" s="15"/>
      <c r="B117" s="116"/>
      <c r="C117" s="335"/>
      <c r="D117" s="116"/>
      <c r="E117" s="116"/>
      <c r="F117" s="186"/>
      <c r="G117" s="187"/>
      <c r="H117" s="116"/>
      <c r="I117" s="116"/>
      <c r="J117" s="116"/>
      <c r="K117" s="116"/>
      <c r="L117" s="116"/>
      <c r="M117" s="116"/>
      <c r="N117" s="116"/>
      <c r="O117" s="116"/>
      <c r="P117" s="116"/>
      <c r="Q117" s="94"/>
      <c r="R117" s="94"/>
      <c r="S117" s="94"/>
      <c r="T117" s="94"/>
      <c r="U117" s="94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</row>
    <row r="118" spans="1:160" s="93" customFormat="1" x14ac:dyDescent="0.2">
      <c r="A118" s="15"/>
      <c r="B118" s="116"/>
      <c r="C118" s="279" t="s">
        <v>280</v>
      </c>
      <c r="D118" s="149"/>
      <c r="E118" s="117"/>
      <c r="F118" s="325">
        <f>PRODUCT($F115:F115)/F115^(1/2)</f>
        <v>0.94072086838359725</v>
      </c>
      <c r="G118" s="325">
        <f>PRODUCT($F115:G115)/G115^(1/2)</f>
        <v>0.83102679914308419</v>
      </c>
      <c r="H118" s="325">
        <f>PRODUCT($F115:H115)/H115^(1/2)</f>
        <v>0.73153880903566959</v>
      </c>
      <c r="I118" s="325">
        <f>PRODUCT($F115:I115)/I115^(1/2)</f>
        <v>0.64170169721840975</v>
      </c>
      <c r="J118" s="325">
        <f>PRODUCT($F115:J115)/J115^(1/2)</f>
        <v>0.56092891421688296</v>
      </c>
      <c r="K118" s="325">
        <f>PRODUCT($F115:K115)/K115^(1/2)</f>
        <v>0.48861477827768918</v>
      </c>
      <c r="L118" s="325">
        <f>PRODUCT($F115:L115)/L115^(1/2)</f>
        <v>0.42414541201545714</v>
      </c>
      <c r="M118" s="325">
        <f>PRODUCT($F115:M115)/M115^(1/2)</f>
        <v>0.36690834498741903</v>
      </c>
      <c r="N118" s="325">
        <f>PRODUCT($F115:N115)/N115^(1/2)</f>
        <v>0.31630076752928904</v>
      </c>
      <c r="O118" s="325">
        <f>PRODUCT($F115:O115)/O115^(1/2)</f>
        <v>0.27220375863105767</v>
      </c>
      <c r="P118" s="151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</row>
    <row r="119" spans="1:160" s="93" customFormat="1" x14ac:dyDescent="0.2">
      <c r="A119" s="15"/>
      <c r="B119" s="116"/>
      <c r="C119" s="279" t="s">
        <v>281</v>
      </c>
      <c r="D119" s="149"/>
      <c r="E119" s="117"/>
      <c r="F119" s="325">
        <f>PRODUCT($F116:F116)/F116^(1/2)</f>
        <v>0.94343821018167195</v>
      </c>
      <c r="G119" s="325">
        <f>PRODUCT($F116:G116)/G116^(1/2)</f>
        <v>0.83831487003216931</v>
      </c>
      <c r="H119" s="325">
        <f>PRODUCT($F116:H116)/H116^(1/2)</f>
        <v>0.74239820823531677</v>
      </c>
      <c r="I119" s="325">
        <f>PRODUCT($F116:I116)/I116^(1/2)</f>
        <v>0.65525088448938329</v>
      </c>
      <c r="J119" s="325">
        <f>PRODUCT($F116:J116)/J116^(1/2)</f>
        <v>0.57640024603512963</v>
      </c>
      <c r="K119" s="325">
        <f>PRODUCT($F116:K116)/K116^(1/2)</f>
        <v>0.50534897926588251</v>
      </c>
      <c r="L119" s="325">
        <f>PRODUCT($F116:L116)/L116^(1/2)</f>
        <v>0.44158482676873445</v>
      </c>
      <c r="M119" s="325">
        <f>PRODUCT($F116:M116)/M116^(1/2)</f>
        <v>0.38458929746859299</v>
      </c>
      <c r="N119" s="325">
        <f>PRODUCT($F116:N116)/N116^(1/2)</f>
        <v>0.33384533033963448</v>
      </c>
      <c r="O119" s="325">
        <f>PRODUCT($F116:O116)/O116^(1/2)</f>
        <v>0.28931911806883998</v>
      </c>
      <c r="P119" s="151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</row>
    <row r="120" spans="1:160" s="93" customFormat="1" x14ac:dyDescent="0.2">
      <c r="A120" s="15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51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</row>
    <row r="121" spans="1:160" s="93" customFormat="1" x14ac:dyDescent="0.2">
      <c r="A121" s="15"/>
      <c r="B121" s="116"/>
      <c r="C121" s="175" t="s">
        <v>282</v>
      </c>
      <c r="D121" s="149" t="s">
        <v>14</v>
      </c>
      <c r="E121" s="117"/>
      <c r="F121" s="326">
        <f>IF(F111&lt;&gt;"",0,F104*F118)</f>
        <v>-44453.20020294586</v>
      </c>
      <c r="G121" s="326">
        <f t="shared" ref="G121:O122" si="44">IF(G111&lt;&gt;"",0,G104*G118)</f>
        <v>9987.0897412769664</v>
      </c>
      <c r="H121" s="326">
        <f>IF(H111&lt;&gt;"",0,H104*H118)</f>
        <v>15420.289593151056</v>
      </c>
      <c r="I121" s="326">
        <f t="shared" si="44"/>
        <v>16202.314171419443</v>
      </c>
      <c r="J121" s="326">
        <f t="shared" si="44"/>
        <v>16501.806430995359</v>
      </c>
      <c r="K121" s="326">
        <f t="shared" si="44"/>
        <v>16411.809906305265</v>
      </c>
      <c r="L121" s="326">
        <f t="shared" si="44"/>
        <v>16014.956559449094</v>
      </c>
      <c r="M121" s="326">
        <f t="shared" si="44"/>
        <v>15383.698528134661</v>
      </c>
      <c r="N121" s="326">
        <f>IF(N111&lt;&gt;"",0,N104*N118)</f>
        <v>14580.71794086877</v>
      </c>
      <c r="O121" s="326">
        <f>IF(O111&lt;&gt;"",0,O104*O118)</f>
        <v>0</v>
      </c>
      <c r="P121" s="151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</row>
    <row r="122" spans="1:160" s="93" customFormat="1" x14ac:dyDescent="0.2">
      <c r="A122" s="15"/>
      <c r="B122" s="116"/>
      <c r="C122" s="175" t="s">
        <v>283</v>
      </c>
      <c r="D122" s="149" t="s">
        <v>14</v>
      </c>
      <c r="E122" s="117"/>
      <c r="F122" s="326">
        <f>IF(F112&lt;&gt;"",0,F105*F119)</f>
        <v>-9086.3977515540973</v>
      </c>
      <c r="G122" s="326">
        <f t="shared" si="44"/>
        <v>5703.4663981026279</v>
      </c>
      <c r="H122" s="326">
        <f t="shared" si="44"/>
        <v>5986.5144348172653</v>
      </c>
      <c r="I122" s="326">
        <f t="shared" si="44"/>
        <v>8137.2544235721698</v>
      </c>
      <c r="J122" s="326">
        <f t="shared" si="44"/>
        <v>8589.6542460113651</v>
      </c>
      <c r="K122" s="326">
        <f t="shared" si="44"/>
        <v>9036.9975418868416</v>
      </c>
      <c r="L122" s="326">
        <f t="shared" si="44"/>
        <v>9476.0678052795174</v>
      </c>
      <c r="M122" s="326">
        <f t="shared" si="44"/>
        <v>9903.5855556853166</v>
      </c>
      <c r="N122" s="326">
        <f>IF(N112&lt;&gt;"",0,N105*N119)</f>
        <v>9306.8782809050426</v>
      </c>
      <c r="O122" s="326">
        <f t="shared" si="44"/>
        <v>0</v>
      </c>
      <c r="P122" s="151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</row>
    <row r="123" spans="1:160" s="93" customFormat="1" x14ac:dyDescent="0.2">
      <c r="A123" s="15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51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</row>
    <row r="124" spans="1:160" s="93" customFormat="1" x14ac:dyDescent="0.2">
      <c r="A124" s="15"/>
      <c r="B124" s="116"/>
      <c r="C124" s="175" t="s">
        <v>284</v>
      </c>
      <c r="D124" s="149" t="s">
        <v>14</v>
      </c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326">
        <f>O111*N118</f>
        <v>91363.64617108251</v>
      </c>
      <c r="P124" s="151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</row>
    <row r="125" spans="1:160" s="93" customFormat="1" x14ac:dyDescent="0.2">
      <c r="A125" s="15"/>
      <c r="B125" s="116"/>
      <c r="C125" s="175" t="s">
        <v>303</v>
      </c>
      <c r="D125" s="149" t="s">
        <v>14</v>
      </c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326">
        <f>O112*N119</f>
        <v>81555.360457807197</v>
      </c>
      <c r="P125" s="151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</row>
    <row r="126" spans="1:160" s="93" customFormat="1" x14ac:dyDescent="0.2">
      <c r="A126" s="15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7"/>
      <c r="M126" s="117"/>
      <c r="N126" s="117"/>
      <c r="O126" s="189"/>
      <c r="P126" s="151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</row>
    <row r="127" spans="1:160" s="93" customFormat="1" x14ac:dyDescent="0.2">
      <c r="A127" s="15"/>
      <c r="B127" s="116"/>
      <c r="C127" s="333" t="s">
        <v>286</v>
      </c>
      <c r="D127" s="288" t="s">
        <v>14</v>
      </c>
      <c r="E127" s="155"/>
      <c r="F127" s="394">
        <f>F128+F129</f>
        <v>167413.12883973727</v>
      </c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</row>
    <row r="128" spans="1:160" s="93" customFormat="1" x14ac:dyDescent="0.2">
      <c r="A128" s="15"/>
      <c r="B128" s="116"/>
      <c r="C128" s="279" t="s">
        <v>291</v>
      </c>
      <c r="D128" s="148" t="s">
        <v>14</v>
      </c>
      <c r="E128" s="116"/>
      <c r="F128" s="311">
        <f>SUM(F121:O121)</f>
        <v>76049.482668654746</v>
      </c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</row>
    <row r="129" spans="1:160" s="93" customFormat="1" x14ac:dyDescent="0.2">
      <c r="A129" s="15"/>
      <c r="B129" s="116"/>
      <c r="C129" s="279" t="s">
        <v>290</v>
      </c>
      <c r="D129" s="148" t="s">
        <v>14</v>
      </c>
      <c r="E129" s="116"/>
      <c r="F129" s="311">
        <f>O124</f>
        <v>91363.64617108251</v>
      </c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</row>
    <row r="130" spans="1:160" s="93" customFormat="1" x14ac:dyDescent="0.2">
      <c r="A130" s="15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7"/>
      <c r="M130" s="117"/>
      <c r="N130" s="117"/>
      <c r="O130" s="189"/>
      <c r="P130" s="151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</row>
    <row r="131" spans="1:160" s="93" customFormat="1" x14ac:dyDescent="0.2">
      <c r="A131" s="15"/>
      <c r="B131" s="116"/>
      <c r="C131" s="333" t="s">
        <v>285</v>
      </c>
      <c r="D131" s="288" t="s">
        <v>14</v>
      </c>
      <c r="E131" s="155"/>
      <c r="F131" s="394">
        <f>F132+F133</f>
        <v>138609.38139251326</v>
      </c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</row>
    <row r="132" spans="1:160" s="93" customFormat="1" x14ac:dyDescent="0.2">
      <c r="A132" s="15"/>
      <c r="B132" s="116"/>
      <c r="C132" s="279" t="s">
        <v>291</v>
      </c>
      <c r="D132" s="148" t="s">
        <v>14</v>
      </c>
      <c r="E132" s="116"/>
      <c r="F132" s="311">
        <f>SUM(F122:O122)</f>
        <v>57054.020934706059</v>
      </c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</row>
    <row r="133" spans="1:160" s="93" customFormat="1" x14ac:dyDescent="0.2">
      <c r="A133" s="15"/>
      <c r="B133" s="116"/>
      <c r="C133" s="279" t="s">
        <v>290</v>
      </c>
      <c r="D133" s="148" t="s">
        <v>14</v>
      </c>
      <c r="E133" s="116"/>
      <c r="F133" s="311">
        <f>O125</f>
        <v>81555.360457807197</v>
      </c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</row>
    <row r="134" spans="1:160" s="93" customFormat="1" x14ac:dyDescent="0.2">
      <c r="A134" s="15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7"/>
      <c r="M134" s="117"/>
      <c r="N134" s="117"/>
      <c r="O134" s="189"/>
      <c r="P134" s="151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</row>
    <row r="135" spans="1:160" s="93" customFormat="1" x14ac:dyDescent="0.2">
      <c r="A135" s="15"/>
      <c r="B135" s="116"/>
      <c r="C135" s="333" t="s">
        <v>287</v>
      </c>
      <c r="D135" s="288" t="s">
        <v>14</v>
      </c>
      <c r="E135" s="155"/>
      <c r="F135" s="394">
        <f>F136+F137</f>
        <v>28803.747447223999</v>
      </c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</row>
    <row r="136" spans="1:160" s="93" customFormat="1" x14ac:dyDescent="0.2">
      <c r="A136" s="15"/>
      <c r="B136" s="116"/>
      <c r="C136" s="279" t="s">
        <v>291</v>
      </c>
      <c r="D136" s="148" t="s">
        <v>14</v>
      </c>
      <c r="E136" s="116"/>
      <c r="F136" s="311">
        <f>F128-F132</f>
        <v>18995.461733948687</v>
      </c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</row>
    <row r="137" spans="1:160" s="93" customFormat="1" x14ac:dyDescent="0.2">
      <c r="A137" s="15"/>
      <c r="B137" s="116"/>
      <c r="C137" s="279" t="s">
        <v>290</v>
      </c>
      <c r="D137" s="148" t="s">
        <v>14</v>
      </c>
      <c r="E137" s="116"/>
      <c r="F137" s="311">
        <f>F129-F133</f>
        <v>9808.2857132753124</v>
      </c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</row>
    <row r="138" spans="1:160" s="93" customFormat="1" x14ac:dyDescent="0.2">
      <c r="A138" s="15"/>
      <c r="B138" s="117"/>
      <c r="C138" s="117"/>
      <c r="D138" s="117"/>
      <c r="E138" s="117"/>
      <c r="F138" s="117"/>
      <c r="G138" s="117"/>
      <c r="H138" s="117"/>
      <c r="I138" s="117"/>
      <c r="J138" s="151"/>
      <c r="K138" s="151"/>
      <c r="L138" s="151"/>
      <c r="M138" s="151"/>
      <c r="N138" s="151"/>
      <c r="O138" s="151"/>
      <c r="P138" s="151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</row>
    <row r="139" spans="1:160" s="93" customForma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</row>
    <row r="140" spans="1:160" s="93" customFormat="1" ht="15.75" x14ac:dyDescent="0.25">
      <c r="A140" s="174"/>
      <c r="B140" s="137"/>
      <c r="C140" s="134" t="s">
        <v>336</v>
      </c>
      <c r="D140" s="135"/>
      <c r="E140" s="136"/>
      <c r="F140" s="137"/>
      <c r="G140" s="136"/>
      <c r="H140" s="135"/>
      <c r="I140" s="135"/>
      <c r="J140" s="135"/>
      <c r="K140" s="136"/>
      <c r="L140" s="133"/>
      <c r="M140" s="133"/>
      <c r="N140" s="133"/>
      <c r="O140" s="133"/>
      <c r="P140" s="133"/>
      <c r="Q140" s="16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</row>
    <row r="141" spans="1:160" s="93" customFormat="1" x14ac:dyDescent="0.2">
      <c r="A141" s="15"/>
      <c r="B141" s="117"/>
      <c r="C141" s="155"/>
      <c r="D141" s="156"/>
      <c r="E141" s="116"/>
      <c r="F141" s="140">
        <v>2018</v>
      </c>
      <c r="G141" s="140">
        <v>2019</v>
      </c>
      <c r="H141" s="140">
        <v>2020</v>
      </c>
      <c r="I141" s="140">
        <v>2021</v>
      </c>
      <c r="J141" s="140">
        <v>2022</v>
      </c>
      <c r="K141" s="140">
        <v>2023</v>
      </c>
      <c r="L141" s="140">
        <v>2024</v>
      </c>
      <c r="M141" s="140">
        <v>2025</v>
      </c>
      <c r="N141" s="140">
        <v>2026</v>
      </c>
      <c r="O141" s="158" t="s">
        <v>273</v>
      </c>
      <c r="P141" s="151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</row>
    <row r="142" spans="1:160" s="93" customFormat="1" x14ac:dyDescent="0.2">
      <c r="A142" s="15"/>
      <c r="B142" s="117"/>
      <c r="C142" s="175" t="s">
        <v>317</v>
      </c>
      <c r="D142" s="149" t="s">
        <v>14</v>
      </c>
      <c r="E142" s="117"/>
      <c r="F142" s="322">
        <f>F104-F105</f>
        <v>-37623.246996557005</v>
      </c>
      <c r="G142" s="322">
        <f t="shared" ref="G142:O142" si="45">G104-G105</f>
        <v>5214.2814903881062</v>
      </c>
      <c r="H142" s="322">
        <f t="shared" si="45"/>
        <v>13015.499019251718</v>
      </c>
      <c r="I142" s="322">
        <f t="shared" si="45"/>
        <v>12830.448799496775</v>
      </c>
      <c r="J142" s="322">
        <f t="shared" si="45"/>
        <v>14516.473413197187</v>
      </c>
      <c r="K142" s="322">
        <f t="shared" si="45"/>
        <v>15705.756725744792</v>
      </c>
      <c r="L142" s="322">
        <f t="shared" si="45"/>
        <v>16298.95047690874</v>
      </c>
      <c r="M142" s="322">
        <f t="shared" si="45"/>
        <v>16176.836754412419</v>
      </c>
      <c r="N142" s="322">
        <f t="shared" si="45"/>
        <v>18219.82215604504</v>
      </c>
      <c r="O142" s="322">
        <f t="shared" si="45"/>
        <v>7637.8356451128348</v>
      </c>
      <c r="P142" s="151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</row>
    <row r="143" spans="1:160" s="93" customFormat="1" x14ac:dyDescent="0.2">
      <c r="A143" s="15"/>
      <c r="B143" s="117"/>
      <c r="C143" s="279" t="s">
        <v>319</v>
      </c>
      <c r="D143" s="148" t="s">
        <v>14</v>
      </c>
      <c r="E143" s="117"/>
      <c r="F143" s="311">
        <f>E143+F142</f>
        <v>-37623.246996557005</v>
      </c>
      <c r="G143" s="311">
        <f t="shared" ref="G143:O143" si="46">F143+G142</f>
        <v>-32408.965506168897</v>
      </c>
      <c r="H143" s="311">
        <f t="shared" si="46"/>
        <v>-19393.466486917179</v>
      </c>
      <c r="I143" s="311">
        <f t="shared" si="46"/>
        <v>-6563.0176874204044</v>
      </c>
      <c r="J143" s="311">
        <f t="shared" si="46"/>
        <v>7953.4557257767829</v>
      </c>
      <c r="K143" s="311">
        <f t="shared" si="46"/>
        <v>23659.212451521576</v>
      </c>
      <c r="L143" s="311">
        <f t="shared" si="46"/>
        <v>39958.16292843032</v>
      </c>
      <c r="M143" s="311">
        <f t="shared" si="46"/>
        <v>56134.999682842739</v>
      </c>
      <c r="N143" s="311">
        <f t="shared" si="46"/>
        <v>74354.821838887787</v>
      </c>
      <c r="O143" s="311">
        <f t="shared" si="46"/>
        <v>81992.657484000621</v>
      </c>
      <c r="P143" s="151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</row>
    <row r="144" spans="1:160" s="93" customFormat="1" x14ac:dyDescent="0.2">
      <c r="A144" s="15"/>
      <c r="B144" s="117"/>
      <c r="C144" s="175" t="s">
        <v>339</v>
      </c>
      <c r="D144" s="149" t="s">
        <v>274</v>
      </c>
      <c r="E144" s="117"/>
      <c r="F144" s="320">
        <f>IF(F143&lt;0,1,IF(F142&gt;F143,-E143/F142,0))</f>
        <v>1</v>
      </c>
      <c r="G144" s="320">
        <f t="shared" ref="G144:I144" si="47">IF(G143&lt;0,1,IF(G142&gt;G143,-F143/G142,0))</f>
        <v>1</v>
      </c>
      <c r="H144" s="320">
        <f t="shared" si="47"/>
        <v>1</v>
      </c>
      <c r="I144" s="320">
        <f t="shared" si="47"/>
        <v>1</v>
      </c>
      <c r="J144" s="320">
        <f>IF(J143&lt;0,1,IF(J142&gt;J143,-I143/J142,0))</f>
        <v>0.45210827041875384</v>
      </c>
      <c r="K144" s="320">
        <f t="shared" ref="K144:N144" si="48">IF(K143&lt;0,1,IF(K142&gt;K143,-J143/K142,0))</f>
        <v>0</v>
      </c>
      <c r="L144" s="320">
        <f t="shared" si="48"/>
        <v>0</v>
      </c>
      <c r="M144" s="320">
        <f t="shared" si="48"/>
        <v>0</v>
      </c>
      <c r="N144" s="320">
        <f t="shared" si="48"/>
        <v>0</v>
      </c>
      <c r="O144" s="320">
        <f>IF(O143&lt;0,1,IF(O142&gt;O143,-N143/O142,0))</f>
        <v>0</v>
      </c>
      <c r="P144" s="151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</row>
    <row r="145" spans="1:160" s="93" customFormat="1" x14ac:dyDescent="0.2">
      <c r="A145" s="15"/>
      <c r="B145" s="117"/>
      <c r="C145" s="155"/>
      <c r="D145" s="156"/>
      <c r="E145" s="116"/>
      <c r="F145" s="157"/>
      <c r="G145" s="157"/>
      <c r="H145" s="157"/>
      <c r="I145" s="157"/>
      <c r="J145" s="157"/>
      <c r="K145" s="157"/>
      <c r="L145" s="157"/>
      <c r="M145" s="157"/>
      <c r="N145" s="157"/>
      <c r="O145" s="158"/>
      <c r="P145" s="151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</row>
    <row r="146" spans="1:160" s="93" customFormat="1" x14ac:dyDescent="0.2">
      <c r="A146" s="15"/>
      <c r="B146" s="117"/>
      <c r="C146" s="175" t="s">
        <v>318</v>
      </c>
      <c r="D146" s="149" t="s">
        <v>14</v>
      </c>
      <c r="E146" s="117"/>
      <c r="F146" s="322">
        <f>F121-F122</f>
        <v>-35366.802451391763</v>
      </c>
      <c r="G146" s="322">
        <f t="shared" ref="G146:O146" si="49">G121-G122</f>
        <v>4283.6233431743385</v>
      </c>
      <c r="H146" s="322">
        <f t="shared" si="49"/>
        <v>9433.7751583337904</v>
      </c>
      <c r="I146" s="322">
        <f t="shared" si="49"/>
        <v>8065.0597478472728</v>
      </c>
      <c r="J146" s="322">
        <f t="shared" si="49"/>
        <v>7912.1521849839937</v>
      </c>
      <c r="K146" s="322">
        <f t="shared" si="49"/>
        <v>7374.8123644184234</v>
      </c>
      <c r="L146" s="322">
        <f t="shared" si="49"/>
        <v>6538.8887541695767</v>
      </c>
      <c r="M146" s="322">
        <f t="shared" si="49"/>
        <v>5480.1129724493439</v>
      </c>
      <c r="N146" s="322">
        <f t="shared" si="49"/>
        <v>5273.8396599637272</v>
      </c>
      <c r="O146" s="322">
        <f t="shared" si="49"/>
        <v>0</v>
      </c>
      <c r="P146" s="151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</row>
    <row r="147" spans="1:160" s="93" customFormat="1" x14ac:dyDescent="0.2">
      <c r="A147" s="15"/>
      <c r="B147" s="117"/>
      <c r="C147" s="279" t="s">
        <v>320</v>
      </c>
      <c r="D147" s="148" t="s">
        <v>14</v>
      </c>
      <c r="E147" s="117"/>
      <c r="F147" s="311">
        <f>E147+F146</f>
        <v>-35366.802451391763</v>
      </c>
      <c r="G147" s="311">
        <f>F147+G146</f>
        <v>-31083.179108217424</v>
      </c>
      <c r="H147" s="311">
        <f t="shared" ref="H147:O147" si="50">G147+H146</f>
        <v>-21649.403949883636</v>
      </c>
      <c r="I147" s="311">
        <f t="shared" si="50"/>
        <v>-13584.344202036362</v>
      </c>
      <c r="J147" s="311">
        <f t="shared" si="50"/>
        <v>-5672.1920170523681</v>
      </c>
      <c r="K147" s="311">
        <f t="shared" si="50"/>
        <v>1702.6203473660553</v>
      </c>
      <c r="L147" s="311">
        <f t="shared" si="50"/>
        <v>8241.509101535632</v>
      </c>
      <c r="M147" s="311">
        <f t="shared" si="50"/>
        <v>13721.622073984976</v>
      </c>
      <c r="N147" s="311">
        <f t="shared" si="50"/>
        <v>18995.461733948701</v>
      </c>
      <c r="O147" s="311">
        <f t="shared" si="50"/>
        <v>18995.461733948701</v>
      </c>
      <c r="P147" s="151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</row>
    <row r="148" spans="1:160" s="93" customFormat="1" x14ac:dyDescent="0.2">
      <c r="A148" s="15"/>
      <c r="B148" s="117"/>
      <c r="C148" s="175" t="s">
        <v>339</v>
      </c>
      <c r="D148" s="149" t="s">
        <v>274</v>
      </c>
      <c r="E148" s="117"/>
      <c r="F148" s="320">
        <f>IF(F147&lt;0,1,IF(F146&gt;F147,-E147/F146,0))</f>
        <v>1</v>
      </c>
      <c r="G148" s="320">
        <f t="shared" ref="G148:I148" si="51">IF(G147&lt;0,1,IF(G146&gt;G147,-F147/G146,0))</f>
        <v>1</v>
      </c>
      <c r="H148" s="320">
        <f t="shared" si="51"/>
        <v>1</v>
      </c>
      <c r="I148" s="320">
        <f t="shared" si="51"/>
        <v>1</v>
      </c>
      <c r="J148" s="320">
        <f>IF(J147&lt;0,1,IF(J146&gt;J147,-I147/J146,0))</f>
        <v>1</v>
      </c>
      <c r="K148" s="320">
        <f t="shared" ref="K148" si="52">IF(K147&lt;0,1,IF(K146&gt;K147,-J147/K146,0))</f>
        <v>0.76913035027429832</v>
      </c>
      <c r="L148" s="320">
        <f>IF(L147&lt;0,1,IF(L146&gt;L147,-K147/L146,0))</f>
        <v>0</v>
      </c>
      <c r="M148" s="320">
        <f t="shared" ref="M148:N148" si="53">IF(M147&lt;0,1,IF(M146&gt;M147,-L147/M146,0))</f>
        <v>0</v>
      </c>
      <c r="N148" s="320">
        <f t="shared" si="53"/>
        <v>0</v>
      </c>
      <c r="O148" s="320">
        <f>IF(O147&lt;0,1,IF(O146&gt;O147,-N147/O146,0))</f>
        <v>0</v>
      </c>
      <c r="P148" s="151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</row>
    <row r="149" spans="1:160" s="93" customFormat="1" x14ac:dyDescent="0.2">
      <c r="A149" s="15"/>
      <c r="B149" s="117"/>
      <c r="C149" s="117"/>
      <c r="D149" s="117"/>
      <c r="E149" s="117"/>
      <c r="F149" s="117"/>
      <c r="G149" s="117"/>
      <c r="H149" s="117"/>
      <c r="I149" s="117"/>
      <c r="J149" s="151"/>
      <c r="K149" s="151"/>
      <c r="L149" s="151"/>
      <c r="M149" s="151"/>
      <c r="N149" s="151"/>
      <c r="O149" s="151"/>
      <c r="P149" s="151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</row>
    <row r="150" spans="1:160" s="93" customFormat="1" x14ac:dyDescent="0.2">
      <c r="A150" s="15"/>
      <c r="B150" s="117"/>
      <c r="C150" s="333" t="s">
        <v>300</v>
      </c>
      <c r="D150" s="288"/>
      <c r="E150" s="117"/>
      <c r="F150" s="395">
        <f>SUM(F144:O144)</f>
        <v>4.452108270418754</v>
      </c>
      <c r="G150" s="117"/>
      <c r="H150" s="117"/>
      <c r="I150" s="117"/>
      <c r="J150" s="151"/>
      <c r="K150" s="151"/>
      <c r="L150" s="151"/>
      <c r="M150" s="151"/>
      <c r="N150" s="151"/>
      <c r="O150" s="151"/>
      <c r="P150" s="151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</row>
    <row r="151" spans="1:160" s="93" customFormat="1" x14ac:dyDescent="0.2">
      <c r="A151" s="15"/>
      <c r="B151" s="117"/>
      <c r="C151" s="333" t="s">
        <v>301</v>
      </c>
      <c r="D151" s="288"/>
      <c r="E151" s="117"/>
      <c r="F151" s="395">
        <f>SUM(F148:O148)</f>
        <v>5.7691303502742981</v>
      </c>
      <c r="G151" s="190"/>
      <c r="H151" s="190"/>
      <c r="I151" s="117"/>
      <c r="J151" s="151"/>
      <c r="K151" s="151"/>
      <c r="L151" s="151"/>
      <c r="M151" s="151"/>
      <c r="N151" s="151"/>
      <c r="O151" s="151"/>
      <c r="P151" s="151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</row>
    <row r="152" spans="1:160" s="93" customFormat="1" x14ac:dyDescent="0.2">
      <c r="A152" s="15"/>
      <c r="B152" s="117"/>
      <c r="C152" s="117"/>
      <c r="D152" s="117"/>
      <c r="E152" s="117"/>
      <c r="F152" s="117"/>
      <c r="G152" s="117"/>
      <c r="H152" s="117"/>
      <c r="I152" s="117"/>
      <c r="J152" s="151"/>
      <c r="K152" s="151"/>
      <c r="L152" s="151"/>
      <c r="M152" s="151"/>
      <c r="N152" s="151"/>
      <c r="O152" s="151"/>
      <c r="P152" s="151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</row>
    <row r="153" spans="1:160" s="93" customForma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</row>
    <row r="154" spans="1:160" s="93" customFormat="1" ht="15.75" x14ac:dyDescent="0.25">
      <c r="A154" s="174"/>
      <c r="B154" s="137"/>
      <c r="C154" s="134" t="s">
        <v>292</v>
      </c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6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</row>
    <row r="155" spans="1:160" s="93" customFormat="1" x14ac:dyDescent="0.2">
      <c r="A155" s="15"/>
      <c r="B155" s="116"/>
      <c r="C155" s="155"/>
      <c r="D155" s="156"/>
      <c r="E155" s="116"/>
      <c r="F155" s="140">
        <v>2018</v>
      </c>
      <c r="G155" s="140">
        <v>2019</v>
      </c>
      <c r="H155" s="140">
        <v>2020</v>
      </c>
      <c r="I155" s="140">
        <v>2021</v>
      </c>
      <c r="J155" s="140">
        <v>2022</v>
      </c>
      <c r="K155" s="140">
        <v>2023</v>
      </c>
      <c r="L155" s="140">
        <v>2024</v>
      </c>
      <c r="M155" s="140">
        <v>2025</v>
      </c>
      <c r="N155" s="140">
        <v>2026</v>
      </c>
      <c r="O155" s="158" t="s">
        <v>273</v>
      </c>
      <c r="P155" s="151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</row>
    <row r="156" spans="1:160" s="93" customFormat="1" x14ac:dyDescent="0.2">
      <c r="A156" s="15"/>
      <c r="B156" s="116"/>
      <c r="C156" s="175" t="s">
        <v>293</v>
      </c>
      <c r="D156" s="149" t="s">
        <v>14</v>
      </c>
      <c r="E156" s="117"/>
      <c r="F156" s="322">
        <f>F99</f>
        <v>2968.5999999999985</v>
      </c>
      <c r="G156" s="322">
        <f t="shared" ref="G156:O156" si="54">G99</f>
        <v>483.5209690893098</v>
      </c>
      <c r="H156" s="322">
        <f t="shared" si="54"/>
        <v>9031.8890977444062</v>
      </c>
      <c r="I156" s="322">
        <f t="shared" si="54"/>
        <v>12778.647994987539</v>
      </c>
      <c r="J156" s="322">
        <f t="shared" si="54"/>
        <v>16615.545781119439</v>
      </c>
      <c r="K156" s="322">
        <f t="shared" si="54"/>
        <v>20542.582456140382</v>
      </c>
      <c r="L156" s="322">
        <f t="shared" si="54"/>
        <v>24559.758020050118</v>
      </c>
      <c r="M156" s="322">
        <f t="shared" si="54"/>
        <v>28667.07247284874</v>
      </c>
      <c r="N156" s="322">
        <f t="shared" si="54"/>
        <v>32864.525814536304</v>
      </c>
      <c r="O156" s="322">
        <f t="shared" si="54"/>
        <v>36684.018045112825</v>
      </c>
      <c r="P156" s="151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</row>
    <row r="157" spans="1:160" s="93" customFormat="1" x14ac:dyDescent="0.2">
      <c r="A157" s="15"/>
      <c r="B157" s="116"/>
      <c r="C157" s="175" t="s">
        <v>294</v>
      </c>
      <c r="D157" s="149" t="s">
        <v>14</v>
      </c>
      <c r="E157" s="117"/>
      <c r="F157" s="322">
        <v>5025.9608362025001</v>
      </c>
      <c r="G157" s="322">
        <v>2669.5745655843298</v>
      </c>
      <c r="H157" s="322">
        <v>5719.7926580031699</v>
      </c>
      <c r="I157" s="322">
        <v>10348.777107353417</v>
      </c>
      <c r="J157" s="322">
        <v>12418.5325288241</v>
      </c>
      <c r="K157" s="322">
        <v>14902.23903458892</v>
      </c>
      <c r="L157" s="322">
        <v>17882.686841506704</v>
      </c>
      <c r="M157" s="322">
        <v>21459.224209808042</v>
      </c>
      <c r="N157" s="322">
        <v>23231.512308001973</v>
      </c>
      <c r="O157" s="322">
        <v>29046.182399999998</v>
      </c>
      <c r="P157" s="151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</row>
    <row r="158" spans="1:160" s="93" customFormat="1" x14ac:dyDescent="0.2">
      <c r="A158" s="15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51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</row>
    <row r="159" spans="1:160" s="93" customFormat="1" x14ac:dyDescent="0.2">
      <c r="A159" s="15"/>
      <c r="B159" s="116"/>
      <c r="C159" s="279" t="s">
        <v>410</v>
      </c>
      <c r="D159" s="148" t="s">
        <v>17</v>
      </c>
      <c r="E159" s="117"/>
      <c r="F159" s="183">
        <v>0.26900000000000002</v>
      </c>
      <c r="G159" s="183">
        <v>0.23780000000000001</v>
      </c>
      <c r="H159" s="183">
        <v>0.19589999999999999</v>
      </c>
      <c r="I159" s="183">
        <v>0.192</v>
      </c>
      <c r="J159" s="183">
        <v>0.18740000000000001</v>
      </c>
      <c r="K159" s="183">
        <v>0.18229999999999999</v>
      </c>
      <c r="L159" s="183">
        <v>0.17649999999999999</v>
      </c>
      <c r="M159" s="183">
        <v>0.17</v>
      </c>
      <c r="N159" s="183">
        <v>0.16370000000000001</v>
      </c>
      <c r="O159" s="183">
        <v>0.16200000000000001</v>
      </c>
      <c r="P159" s="151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</row>
    <row r="160" spans="1:160" ht="12" customHeight="1" x14ac:dyDescent="0.2">
      <c r="A160" s="15"/>
      <c r="B160" s="116"/>
      <c r="C160" s="279" t="s">
        <v>295</v>
      </c>
      <c r="D160" s="148" t="s">
        <v>17</v>
      </c>
      <c r="E160" s="117"/>
      <c r="F160" s="183">
        <v>0.24754999999999999</v>
      </c>
      <c r="G160" s="183">
        <v>0.21881625196881099</v>
      </c>
      <c r="H160" s="183">
        <v>0.188949236983216</v>
      </c>
      <c r="I160" s="183">
        <v>0.18672932879409901</v>
      </c>
      <c r="J160" s="183">
        <v>0.183789933660121</v>
      </c>
      <c r="K160" s="183">
        <v>0.180118505628897</v>
      </c>
      <c r="L160" s="183">
        <v>0.17570657279782301</v>
      </c>
      <c r="M160" s="183">
        <v>0.16954820777698501</v>
      </c>
      <c r="N160" s="183">
        <v>0.163421901157286</v>
      </c>
      <c r="O160" s="183">
        <v>0.16189999999999999</v>
      </c>
      <c r="P160" s="151"/>
    </row>
    <row r="161" spans="1:16" x14ac:dyDescent="0.2">
      <c r="A161" s="15"/>
      <c r="B161" s="116"/>
      <c r="C161" s="279" t="s">
        <v>289</v>
      </c>
      <c r="D161" s="148" t="s">
        <v>17</v>
      </c>
      <c r="E161" s="117"/>
      <c r="F161" s="116"/>
      <c r="G161" s="116"/>
      <c r="H161" s="116"/>
      <c r="I161" s="116"/>
      <c r="J161" s="116"/>
      <c r="K161" s="116"/>
      <c r="L161" s="116"/>
      <c r="M161" s="116"/>
      <c r="N161" s="116"/>
      <c r="O161" s="331">
        <v>3.5000000000000003E-2</v>
      </c>
      <c r="P161" s="151"/>
    </row>
    <row r="162" spans="1:16" x14ac:dyDescent="0.2">
      <c r="A162" s="15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51"/>
    </row>
    <row r="163" spans="1:16" x14ac:dyDescent="0.2">
      <c r="B163" s="116"/>
      <c r="C163" s="175" t="s">
        <v>275</v>
      </c>
      <c r="D163" s="149" t="s">
        <v>14</v>
      </c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309">
        <f>O156/(O159-O161)</f>
        <v>288850.53578828997</v>
      </c>
      <c r="P163" s="151"/>
    </row>
    <row r="164" spans="1:16" x14ac:dyDescent="0.2">
      <c r="B164" s="116"/>
      <c r="C164" s="175" t="s">
        <v>276</v>
      </c>
      <c r="D164" s="149" t="s">
        <v>14</v>
      </c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309">
        <f>O157/(O160-O161)</f>
        <v>228890.32624113475</v>
      </c>
      <c r="P164" s="151"/>
    </row>
    <row r="165" spans="1:16" x14ac:dyDescent="0.2"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51"/>
    </row>
    <row r="166" spans="1:16" x14ac:dyDescent="0.2">
      <c r="B166" s="116"/>
      <c r="C166" s="279" t="s">
        <v>231</v>
      </c>
      <c r="D166" s="148" t="s">
        <v>274</v>
      </c>
      <c r="E166" s="117"/>
      <c r="F166" s="185">
        <v>1</v>
      </c>
      <c r="G166" s="185">
        <v>1</v>
      </c>
      <c r="H166" s="185">
        <v>1</v>
      </c>
      <c r="I166" s="185">
        <v>1</v>
      </c>
      <c r="J166" s="185">
        <v>1</v>
      </c>
      <c r="K166" s="185">
        <v>1</v>
      </c>
      <c r="L166" s="185">
        <v>1</v>
      </c>
      <c r="M166" s="185">
        <v>1</v>
      </c>
      <c r="N166" s="185">
        <v>1</v>
      </c>
      <c r="O166" s="185">
        <v>1</v>
      </c>
      <c r="P166" s="151"/>
    </row>
    <row r="167" spans="1:16" x14ac:dyDescent="0.2">
      <c r="B167" s="116"/>
      <c r="C167" s="279" t="s">
        <v>278</v>
      </c>
      <c r="D167" s="149"/>
      <c r="E167" s="117"/>
      <c r="F167" s="325">
        <f>1/(1+F159)^F$166</f>
        <v>0.78802206461780921</v>
      </c>
      <c r="G167" s="325">
        <f t="shared" ref="G167:O168" si="55">1/(1+G159)^G$166</f>
        <v>0.8078849571820973</v>
      </c>
      <c r="H167" s="325">
        <f t="shared" si="55"/>
        <v>0.83619031691613011</v>
      </c>
      <c r="I167" s="325">
        <f t="shared" si="55"/>
        <v>0.83892617449664431</v>
      </c>
      <c r="J167" s="325">
        <f t="shared" si="55"/>
        <v>0.84217618325753751</v>
      </c>
      <c r="K167" s="325">
        <f t="shared" si="55"/>
        <v>0.84580901632411409</v>
      </c>
      <c r="L167" s="325">
        <f t="shared" si="55"/>
        <v>0.84997875053123684</v>
      </c>
      <c r="M167" s="325">
        <f t="shared" si="55"/>
        <v>0.85470085470085477</v>
      </c>
      <c r="N167" s="325">
        <f t="shared" si="55"/>
        <v>0.85932800549969923</v>
      </c>
      <c r="O167" s="325">
        <f t="shared" si="55"/>
        <v>0.86058519793459554</v>
      </c>
      <c r="P167" s="151"/>
    </row>
    <row r="168" spans="1:16" x14ac:dyDescent="0.2">
      <c r="B168" s="116"/>
      <c r="C168" s="279" t="s">
        <v>279</v>
      </c>
      <c r="D168" s="149"/>
      <c r="E168" s="117"/>
      <c r="F168" s="325">
        <f>1/(1+F160)^F$166</f>
        <v>0.80157107931545835</v>
      </c>
      <c r="G168" s="325">
        <f t="shared" si="55"/>
        <v>0.82046821937650827</v>
      </c>
      <c r="H168" s="325">
        <f t="shared" si="55"/>
        <v>0.84107880210037655</v>
      </c>
      <c r="I168" s="325">
        <f t="shared" si="55"/>
        <v>0.84265213282977935</v>
      </c>
      <c r="J168" s="325">
        <f t="shared" si="55"/>
        <v>0.84474446991463514</v>
      </c>
      <c r="K168" s="325">
        <f t="shared" si="55"/>
        <v>0.84737252676763164</v>
      </c>
      <c r="L168" s="325">
        <f t="shared" si="55"/>
        <v>0.85055235986331601</v>
      </c>
      <c r="M168" s="325">
        <f t="shared" si="55"/>
        <v>0.85503102253540009</v>
      </c>
      <c r="N168" s="325">
        <f t="shared" si="55"/>
        <v>0.85953341518263848</v>
      </c>
      <c r="O168" s="325">
        <f>1/(1+O160)^O$166</f>
        <v>0.86065926499698775</v>
      </c>
      <c r="P168" s="151"/>
    </row>
    <row r="169" spans="1:16" x14ac:dyDescent="0.2"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51"/>
    </row>
    <row r="170" spans="1:16" x14ac:dyDescent="0.2">
      <c r="B170" s="116"/>
      <c r="C170" s="279" t="s">
        <v>280</v>
      </c>
      <c r="D170" s="149"/>
      <c r="E170" s="117"/>
      <c r="F170" s="325">
        <f>PRODUCT($F167:F167)/F167^(1/2)</f>
        <v>0.88770606881884562</v>
      </c>
      <c r="G170" s="325">
        <f>PRODUCT($F167:G167)/G167^(1/2)</f>
        <v>0.70829330824606251</v>
      </c>
      <c r="H170" s="325">
        <f>PRODUCT($F167:H167)/H167^(1/2)</f>
        <v>0.58215745939620867</v>
      </c>
      <c r="I170" s="325">
        <f>PRODUCT($F167:I167)/I167^(1/2)</f>
        <v>0.48759013010334717</v>
      </c>
      <c r="J170" s="325">
        <f>PRODUCT($F167:J167)/J167^(1/2)</f>
        <v>0.40984369277045274</v>
      </c>
      <c r="K170" s="325">
        <f>PRODUCT($F167:K167)/K167^(1/2)</f>
        <v>0.34590424267974818</v>
      </c>
      <c r="L170" s="325">
        <f>PRODUCT($F167:L167)/L167^(1/2)</f>
        <v>0.29328920499110878</v>
      </c>
      <c r="M170" s="325">
        <f>PRODUCT($F167:M167)/M167^(1/2)</f>
        <v>0.2499811039884676</v>
      </c>
      <c r="N170" s="325">
        <f>PRODUCT($F167:N167)/N167^(1/2)</f>
        <v>0.21423663271908702</v>
      </c>
      <c r="O170" s="325">
        <f>PRODUCT($F167:O167)/O167^(1/2)</f>
        <v>0.18423415741765711</v>
      </c>
      <c r="P170" s="151"/>
    </row>
    <row r="171" spans="1:16" x14ac:dyDescent="0.2">
      <c r="B171" s="116"/>
      <c r="C171" s="279" t="s">
        <v>281</v>
      </c>
      <c r="D171" s="149"/>
      <c r="E171" s="117"/>
      <c r="F171" s="325">
        <f>PRODUCT($F168:F168)/F168^(1/2)</f>
        <v>0.89530502026709224</v>
      </c>
      <c r="G171" s="325">
        <f>PRODUCT($F168:G168)/G168^(1/2)</f>
        <v>0.72606068519936307</v>
      </c>
      <c r="H171" s="325">
        <f>PRODUCT($F168:H168)/H168^(1/2)</f>
        <v>0.60314557595107177</v>
      </c>
      <c r="I171" s="325">
        <f>PRODUCT($F168:I168)/I168^(1/2)</f>
        <v>0.50776721056596219</v>
      </c>
      <c r="J171" s="325">
        <f>PRODUCT($F168:J168)/J168^(1/2)</f>
        <v>0.42840200370209075</v>
      </c>
      <c r="K171" s="325">
        <f>PRODUCT($F168:K168)/K168^(1/2)</f>
        <v>0.36245271878811519</v>
      </c>
      <c r="L171" s="325">
        <f>PRODUCT($F168:L168)/L168^(1/2)</f>
        <v>0.30770820611628624</v>
      </c>
      <c r="M171" s="325">
        <f>PRODUCT($F168:M168)/M168^(1/2)</f>
        <v>0.26241009679192079</v>
      </c>
      <c r="N171" s="325">
        <f>PRODUCT($F168:N168)/N168^(1/2)</f>
        <v>0.22495873439946346</v>
      </c>
      <c r="O171" s="325">
        <f>PRODUCT($F168:O168)/O168^(1/2)</f>
        <v>0.19348614268754749</v>
      </c>
      <c r="P171" s="151"/>
    </row>
    <row r="172" spans="1:16" x14ac:dyDescent="0.2">
      <c r="A172" s="17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51"/>
    </row>
    <row r="173" spans="1:16" x14ac:dyDescent="0.2">
      <c r="A173" s="17"/>
      <c r="B173" s="116"/>
      <c r="C173" s="175" t="s">
        <v>296</v>
      </c>
      <c r="D173" s="149" t="s">
        <v>14</v>
      </c>
      <c r="E173" s="117"/>
      <c r="F173" s="326">
        <f>IF(F163&lt;&gt;"",0,F156*F170)</f>
        <v>2635.2442358956237</v>
      </c>
      <c r="G173" s="326">
        <f>IF(G163&lt;&gt;"",0,G156*G170)</f>
        <v>342.47466680260936</v>
      </c>
      <c r="H173" s="326">
        <f t="shared" ref="H173:N173" si="56">IF(H163&lt;&gt;"",0,H156*H170)</f>
        <v>5257.9816106911985</v>
      </c>
      <c r="I173" s="326">
        <f t="shared" si="56"/>
        <v>6230.7426384208511</v>
      </c>
      <c r="J173" s="326">
        <f>IF(J163&lt;&gt;"",0,J156*J170)</f>
        <v>6809.7766403305077</v>
      </c>
      <c r="K173" s="326">
        <f>IF(K163&lt;&gt;"",0,K156*K170)</f>
        <v>7105.7664271775202</v>
      </c>
      <c r="L173" s="326">
        <f t="shared" si="56"/>
        <v>7203.1119044745064</v>
      </c>
      <c r="M173" s="326">
        <f t="shared" si="56"/>
        <v>7166.2264248801375</v>
      </c>
      <c r="N173" s="326">
        <f t="shared" si="56"/>
        <v>7040.7853464157688</v>
      </c>
      <c r="O173" s="326">
        <f>IF(O163&lt;&gt;"",0,O156*O170)</f>
        <v>0</v>
      </c>
      <c r="P173" s="151"/>
    </row>
    <row r="174" spans="1:16" x14ac:dyDescent="0.2">
      <c r="A174" s="17"/>
      <c r="B174" s="116"/>
      <c r="C174" s="175" t="s">
        <v>297</v>
      </c>
      <c r="D174" s="149" t="s">
        <v>14</v>
      </c>
      <c r="E174" s="117"/>
      <c r="F174" s="326">
        <f>IF(F164&lt;&gt;"",0,F157*F171)</f>
        <v>4499.7679683178912</v>
      </c>
      <c r="G174" s="326">
        <f t="shared" ref="G174:N174" si="57">IF(G164&lt;&gt;"",0,G157*G171)</f>
        <v>1938.2731382789505</v>
      </c>
      <c r="H174" s="326">
        <f t="shared" si="57"/>
        <v>3449.8676370320336</v>
      </c>
      <c r="I174" s="326">
        <f t="shared" si="57"/>
        <v>5254.7696845697319</v>
      </c>
      <c r="J174" s="326">
        <f t="shared" si="57"/>
        <v>5320.1242183878367</v>
      </c>
      <c r="K174" s="326">
        <f t="shared" si="57"/>
        <v>5401.3570541171312</v>
      </c>
      <c r="L174" s="326">
        <f t="shared" si="57"/>
        <v>5502.6494885393449</v>
      </c>
      <c r="M174" s="326">
        <f t="shared" si="57"/>
        <v>5631.1171019752583</v>
      </c>
      <c r="N174" s="326">
        <f t="shared" si="57"/>
        <v>5226.131606993682</v>
      </c>
      <c r="O174" s="326">
        <f>IF(O164&lt;&gt;"",0,O157*O171)</f>
        <v>0</v>
      </c>
      <c r="P174" s="151"/>
    </row>
    <row r="175" spans="1:16" x14ac:dyDescent="0.2">
      <c r="A175" s="17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51"/>
    </row>
    <row r="176" spans="1:16" x14ac:dyDescent="0.2">
      <c r="A176" s="17"/>
      <c r="B176" s="116"/>
      <c r="C176" s="175" t="s">
        <v>284</v>
      </c>
      <c r="D176" s="149" t="s">
        <v>14</v>
      </c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326">
        <f>O163*N170</f>
        <v>61882.36614638738</v>
      </c>
      <c r="P176" s="151"/>
    </row>
    <row r="177" spans="1:160" x14ac:dyDescent="0.2">
      <c r="A177" s="17"/>
      <c r="B177" s="116"/>
      <c r="C177" s="175" t="s">
        <v>303</v>
      </c>
      <c r="D177" s="149" t="s">
        <v>14</v>
      </c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326">
        <f>O164*N171</f>
        <v>51490.878107485973</v>
      </c>
      <c r="P177" s="151"/>
    </row>
    <row r="178" spans="1:160" x14ac:dyDescent="0.2">
      <c r="A178" s="17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7"/>
      <c r="M178" s="117"/>
      <c r="N178" s="117"/>
      <c r="O178" s="189"/>
      <c r="P178" s="151"/>
    </row>
    <row r="179" spans="1:160" x14ac:dyDescent="0.2">
      <c r="A179" s="17"/>
      <c r="B179" s="116"/>
      <c r="C179" s="333" t="s">
        <v>286</v>
      </c>
      <c r="D179" s="288" t="s">
        <v>14</v>
      </c>
      <c r="E179" s="117"/>
      <c r="F179" s="394">
        <f>F180+F181</f>
        <v>111674.4760414761</v>
      </c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</row>
    <row r="180" spans="1:160" x14ac:dyDescent="0.2">
      <c r="A180" s="17"/>
      <c r="B180" s="116"/>
      <c r="C180" s="279" t="s">
        <v>291</v>
      </c>
      <c r="D180" s="148" t="s">
        <v>14</v>
      </c>
      <c r="E180" s="116"/>
      <c r="F180" s="311">
        <f>SUM(F173:O173)</f>
        <v>49792.109895088724</v>
      </c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</row>
    <row r="181" spans="1:160" x14ac:dyDescent="0.2">
      <c r="A181" s="17"/>
      <c r="B181" s="116"/>
      <c r="C181" s="279" t="s">
        <v>290</v>
      </c>
      <c r="D181" s="148" t="s">
        <v>14</v>
      </c>
      <c r="E181" s="116"/>
      <c r="F181" s="311">
        <f>O176</f>
        <v>61882.36614638738</v>
      </c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</row>
    <row r="182" spans="1:160" x14ac:dyDescent="0.2">
      <c r="A182" s="17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7"/>
      <c r="M182" s="117"/>
      <c r="N182" s="117"/>
      <c r="O182" s="189"/>
      <c r="P182" s="151"/>
    </row>
    <row r="183" spans="1:160" x14ac:dyDescent="0.2">
      <c r="A183" s="17"/>
      <c r="B183" s="116"/>
      <c r="C183" s="333" t="s">
        <v>285</v>
      </c>
      <c r="D183" s="288" t="s">
        <v>14</v>
      </c>
      <c r="E183" s="117"/>
      <c r="F183" s="394">
        <f>F184+F185</f>
        <v>93714.936005697833</v>
      </c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</row>
    <row r="184" spans="1:160" x14ac:dyDescent="0.2">
      <c r="A184" s="17"/>
      <c r="B184" s="116"/>
      <c r="C184" s="279" t="s">
        <v>291</v>
      </c>
      <c r="D184" s="148" t="s">
        <v>14</v>
      </c>
      <c r="E184" s="116"/>
      <c r="F184" s="311">
        <f>SUM(F174:O174)</f>
        <v>42224.05789821186</v>
      </c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</row>
    <row r="185" spans="1:160" x14ac:dyDescent="0.2">
      <c r="A185" s="17"/>
      <c r="B185" s="116"/>
      <c r="C185" s="279" t="s">
        <v>290</v>
      </c>
      <c r="D185" s="148" t="s">
        <v>14</v>
      </c>
      <c r="E185" s="116"/>
      <c r="F185" s="311">
        <f>O177</f>
        <v>51490.878107485973</v>
      </c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</row>
    <row r="186" spans="1:160" x14ac:dyDescent="0.2">
      <c r="A186" s="17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7"/>
      <c r="M186" s="117"/>
      <c r="N186" s="117"/>
      <c r="O186" s="189"/>
      <c r="P186" s="151"/>
    </row>
    <row r="187" spans="1:160" x14ac:dyDescent="0.2">
      <c r="A187" s="17"/>
      <c r="B187" s="116"/>
      <c r="C187" s="333" t="s">
        <v>287</v>
      </c>
      <c r="D187" s="288" t="s">
        <v>14</v>
      </c>
      <c r="E187" s="117"/>
      <c r="F187" s="394">
        <f>F188+F189</f>
        <v>17959.540035778271</v>
      </c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</row>
    <row r="188" spans="1:160" s="93" customFormat="1" x14ac:dyDescent="0.2">
      <c r="A188" s="15"/>
      <c r="B188" s="116"/>
      <c r="C188" s="279" t="s">
        <v>291</v>
      </c>
      <c r="D188" s="148" t="s">
        <v>14</v>
      </c>
      <c r="E188" s="116"/>
      <c r="F188" s="311">
        <f>F180-F184</f>
        <v>7568.051996876864</v>
      </c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</row>
    <row r="189" spans="1:160" s="93" customFormat="1" x14ac:dyDescent="0.2">
      <c r="A189" s="15"/>
      <c r="B189" s="116"/>
      <c r="C189" s="279" t="s">
        <v>290</v>
      </c>
      <c r="D189" s="148" t="s">
        <v>14</v>
      </c>
      <c r="E189" s="116"/>
      <c r="F189" s="311">
        <f>F181-F185</f>
        <v>10391.488038901407</v>
      </c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</row>
    <row r="190" spans="1:160" x14ac:dyDescent="0.2"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51"/>
    </row>
    <row r="191" spans="1:160" x14ac:dyDescent="0.2">
      <c r="Q191" s="16"/>
      <c r="R191" s="16"/>
      <c r="S191" s="16"/>
    </row>
    <row r="192" spans="1:160" ht="15.75" x14ac:dyDescent="0.25">
      <c r="A192" s="174"/>
      <c r="B192" s="137"/>
      <c r="C192" s="134" t="s">
        <v>337</v>
      </c>
      <c r="D192" s="135"/>
      <c r="E192" s="136"/>
      <c r="F192" s="137"/>
      <c r="G192" s="136"/>
      <c r="H192" s="135"/>
      <c r="I192" s="135"/>
      <c r="J192" s="135"/>
      <c r="K192" s="136"/>
      <c r="L192" s="133"/>
      <c r="M192" s="133"/>
      <c r="N192" s="133"/>
      <c r="O192" s="133"/>
      <c r="P192" s="133"/>
    </row>
    <row r="193" spans="1:160" x14ac:dyDescent="0.2">
      <c r="B193" s="117"/>
      <c r="C193" s="155"/>
      <c r="D193" s="156"/>
      <c r="E193" s="116"/>
      <c r="F193" s="140">
        <v>2018</v>
      </c>
      <c r="G193" s="140">
        <v>2019</v>
      </c>
      <c r="H193" s="140">
        <v>2020</v>
      </c>
      <c r="I193" s="140">
        <v>2021</v>
      </c>
      <c r="J193" s="140">
        <v>2022</v>
      </c>
      <c r="K193" s="140">
        <v>2023</v>
      </c>
      <c r="L193" s="140">
        <v>2024</v>
      </c>
      <c r="M193" s="140">
        <v>2025</v>
      </c>
      <c r="N193" s="140">
        <v>2026</v>
      </c>
      <c r="O193" s="158" t="s">
        <v>273</v>
      </c>
      <c r="P193" s="151"/>
    </row>
    <row r="194" spans="1:160" x14ac:dyDescent="0.2">
      <c r="B194" s="117"/>
      <c r="C194" s="175" t="s">
        <v>321</v>
      </c>
      <c r="D194" s="149" t="s">
        <v>14</v>
      </c>
      <c r="E194" s="117"/>
      <c r="F194" s="322">
        <f>(F156+F163)-(F157+F164)</f>
        <v>-2057.3608362025016</v>
      </c>
      <c r="G194" s="322">
        <f t="shared" ref="G194:O194" si="58">(G156+G163)-(G157+G164)</f>
        <v>-2186.05359649502</v>
      </c>
      <c r="H194" s="322">
        <f t="shared" si="58"/>
        <v>3312.0964397412363</v>
      </c>
      <c r="I194" s="322">
        <f t="shared" si="58"/>
        <v>2429.8708876341225</v>
      </c>
      <c r="J194" s="322">
        <f t="shared" si="58"/>
        <v>4197.013252295339</v>
      </c>
      <c r="K194" s="322">
        <f t="shared" si="58"/>
        <v>5640.3434215514626</v>
      </c>
      <c r="L194" s="322">
        <f t="shared" si="58"/>
        <v>6677.0711785434141</v>
      </c>
      <c r="M194" s="322">
        <f t="shared" si="58"/>
        <v>7207.8482630406979</v>
      </c>
      <c r="N194" s="322">
        <f t="shared" si="58"/>
        <v>9633.0135065343311</v>
      </c>
      <c r="O194" s="322">
        <f t="shared" si="58"/>
        <v>67598.045192268066</v>
      </c>
      <c r="P194" s="151"/>
    </row>
    <row r="195" spans="1:160" x14ac:dyDescent="0.2">
      <c r="B195" s="117"/>
      <c r="C195" s="279" t="s">
        <v>322</v>
      </c>
      <c r="D195" s="148" t="s">
        <v>14</v>
      </c>
      <c r="E195" s="117"/>
      <c r="F195" s="311">
        <f>E195+F194</f>
        <v>-2057.3608362025016</v>
      </c>
      <c r="G195" s="311">
        <f t="shared" ref="G195" si="59">F195+G194</f>
        <v>-4243.414432697522</v>
      </c>
      <c r="H195" s="311">
        <f t="shared" ref="H195" si="60">G195+H194</f>
        <v>-931.31799295628571</v>
      </c>
      <c r="I195" s="311">
        <f t="shared" ref="I195" si="61">H195+I194</f>
        <v>1498.5528946778368</v>
      </c>
      <c r="J195" s="311">
        <f t="shared" ref="J195" si="62">I195+J194</f>
        <v>5695.5661469731758</v>
      </c>
      <c r="K195" s="311">
        <f t="shared" ref="K195" si="63">J195+K194</f>
        <v>11335.909568524639</v>
      </c>
      <c r="L195" s="311">
        <f t="shared" ref="L195" si="64">K195+L194</f>
        <v>18012.980747068053</v>
      </c>
      <c r="M195" s="311">
        <f t="shared" ref="M195" si="65">L195+M194</f>
        <v>25220.829010108751</v>
      </c>
      <c r="N195" s="311">
        <f t="shared" ref="N195" si="66">M195+N194</f>
        <v>34853.842516643082</v>
      </c>
      <c r="O195" s="311">
        <f t="shared" ref="O195" si="67">N195+O194</f>
        <v>102451.88770891115</v>
      </c>
      <c r="P195" s="151"/>
    </row>
    <row r="196" spans="1:160" x14ac:dyDescent="0.2">
      <c r="B196" s="117"/>
      <c r="C196" s="175" t="s">
        <v>339</v>
      </c>
      <c r="D196" s="149" t="s">
        <v>274</v>
      </c>
      <c r="E196" s="117"/>
      <c r="F196" s="320">
        <f>IF(F195&lt;0,1,IF(F194&gt;F195,-E195/F194,0))</f>
        <v>1</v>
      </c>
      <c r="G196" s="320">
        <f t="shared" ref="G196" si="68">IF(G195&lt;0,1,IF(G194&gt;G195,-F195/G194,0))</f>
        <v>1</v>
      </c>
      <c r="H196" s="320">
        <f t="shared" ref="H196" si="69">IF(H195&lt;0,1,IF(H194&gt;H195,-G195/H194,0))</f>
        <v>1</v>
      </c>
      <c r="I196" s="320">
        <f t="shared" ref="I196" si="70">IF(I195&lt;0,1,IF(I194&gt;I195,-H195/I194,0))</f>
        <v>0.38327879793772762</v>
      </c>
      <c r="J196" s="320">
        <f>IF(J195&lt;0,1,IF(J194&gt;J195,-I195/J194,0))</f>
        <v>0</v>
      </c>
      <c r="K196" s="320">
        <f t="shared" ref="K196" si="71">IF(K195&lt;0,1,IF(K194&gt;K195,-J195/K194,0))</f>
        <v>0</v>
      </c>
      <c r="L196" s="320">
        <f t="shared" ref="L196" si="72">IF(L195&lt;0,1,IF(L194&gt;L195,-K195/L194,0))</f>
        <v>0</v>
      </c>
      <c r="M196" s="320">
        <f t="shared" ref="M196" si="73">IF(M195&lt;0,1,IF(M194&gt;M195,-L195/M194,0))</f>
        <v>0</v>
      </c>
      <c r="N196" s="320">
        <f t="shared" ref="N196" si="74">IF(N195&lt;0,1,IF(N194&gt;N195,-M195/N194,0))</f>
        <v>0</v>
      </c>
      <c r="O196" s="320">
        <f>IF(O195&lt;0,1,IF(O194&gt;O195,-N195/O194,0))</f>
        <v>0</v>
      </c>
      <c r="P196" s="151"/>
    </row>
    <row r="197" spans="1:160" x14ac:dyDescent="0.2">
      <c r="B197" s="117"/>
      <c r="C197" s="155"/>
      <c r="D197" s="156"/>
      <c r="E197" s="116"/>
      <c r="F197" s="157"/>
      <c r="G197" s="157"/>
      <c r="H197" s="157"/>
      <c r="I197" s="157"/>
      <c r="J197" s="157"/>
      <c r="K197" s="157"/>
      <c r="L197" s="157"/>
      <c r="M197" s="157"/>
      <c r="N197" s="157"/>
      <c r="O197" s="158"/>
      <c r="P197" s="151"/>
    </row>
    <row r="198" spans="1:160" x14ac:dyDescent="0.2">
      <c r="B198" s="117"/>
      <c r="C198" s="175" t="s">
        <v>323</v>
      </c>
      <c r="D198" s="149" t="s">
        <v>14</v>
      </c>
      <c r="E198" s="117"/>
      <c r="F198" s="322">
        <f>(F173+F176)-(F174+F177)</f>
        <v>-1864.5237324222676</v>
      </c>
      <c r="G198" s="322">
        <f t="shared" ref="G198:O198" si="75">(G173+G176)-(G174+G177)</f>
        <v>-1595.7984714763411</v>
      </c>
      <c r="H198" s="322">
        <f t="shared" si="75"/>
        <v>1808.1139736591649</v>
      </c>
      <c r="I198" s="322">
        <f t="shared" si="75"/>
        <v>975.9729538511192</v>
      </c>
      <c r="J198" s="322">
        <f t="shared" si="75"/>
        <v>1489.652421942671</v>
      </c>
      <c r="K198" s="322">
        <f t="shared" si="75"/>
        <v>1704.409373060389</v>
      </c>
      <c r="L198" s="322">
        <f t="shared" si="75"/>
        <v>1700.4624159351615</v>
      </c>
      <c r="M198" s="322">
        <f t="shared" si="75"/>
        <v>1535.1093229048793</v>
      </c>
      <c r="N198" s="322">
        <f t="shared" si="75"/>
        <v>1814.6537394220868</v>
      </c>
      <c r="O198" s="322">
        <f t="shared" si="75"/>
        <v>10391.488038901407</v>
      </c>
      <c r="P198" s="151"/>
    </row>
    <row r="199" spans="1:160" x14ac:dyDescent="0.2">
      <c r="B199" s="117"/>
      <c r="C199" s="279" t="s">
        <v>324</v>
      </c>
      <c r="D199" s="148" t="s">
        <v>14</v>
      </c>
      <c r="E199" s="116"/>
      <c r="F199" s="311">
        <f>E199+F198</f>
        <v>-1864.5237324222676</v>
      </c>
      <c r="G199" s="311">
        <f>F199+G198</f>
        <v>-3460.3222038986087</v>
      </c>
      <c r="H199" s="311">
        <f t="shared" ref="H199" si="76">G199+H198</f>
        <v>-1652.2082302394438</v>
      </c>
      <c r="I199" s="311">
        <f t="shared" ref="I199" si="77">H199+I198</f>
        <v>-676.23527638832456</v>
      </c>
      <c r="J199" s="311">
        <f t="shared" ref="J199" si="78">I199+J198</f>
        <v>813.41714555434646</v>
      </c>
      <c r="K199" s="311">
        <f t="shared" ref="K199" si="79">J199+K198</f>
        <v>2517.8265186147355</v>
      </c>
      <c r="L199" s="311">
        <f t="shared" ref="L199" si="80">K199+L198</f>
        <v>4218.288934549897</v>
      </c>
      <c r="M199" s="311">
        <f t="shared" ref="M199" si="81">L199+M198</f>
        <v>5753.3982574547763</v>
      </c>
      <c r="N199" s="311">
        <f t="shared" ref="N199" si="82">M199+N198</f>
        <v>7568.0519968768631</v>
      </c>
      <c r="O199" s="311">
        <f t="shared" ref="O199" si="83">N199+O198</f>
        <v>17959.540035778271</v>
      </c>
      <c r="P199" s="151"/>
    </row>
    <row r="200" spans="1:160" x14ac:dyDescent="0.2">
      <c r="B200" s="117"/>
      <c r="C200" s="175" t="s">
        <v>339</v>
      </c>
      <c r="D200" s="149" t="s">
        <v>274</v>
      </c>
      <c r="E200" s="117"/>
      <c r="F200" s="320">
        <f>IF(F199&lt;0,1,IF(F198&gt;F199,-E199/F198,0))</f>
        <v>1</v>
      </c>
      <c r="G200" s="320">
        <f t="shared" ref="G200" si="84">IF(G199&lt;0,1,IF(G198&gt;G199,-F199/G198,0))</f>
        <v>1</v>
      </c>
      <c r="H200" s="320">
        <f t="shared" ref="H200" si="85">IF(H199&lt;0,1,IF(H198&gt;H199,-G199/H198,0))</f>
        <v>1</v>
      </c>
      <c r="I200" s="320">
        <f t="shared" ref="I200" si="86">IF(I199&lt;0,1,IF(I198&gt;I199,-H199/I198,0))</f>
        <v>1</v>
      </c>
      <c r="J200" s="320">
        <f>IF(J199&lt;0,1,IF(J198&gt;J199,-I199/J198,0))</f>
        <v>0.45395507463844431</v>
      </c>
      <c r="K200" s="320">
        <f t="shared" ref="K200" si="87">IF(K199&lt;0,1,IF(K198&gt;K199,-J199/K198,0))</f>
        <v>0</v>
      </c>
      <c r="L200" s="320">
        <f>IF(L199&lt;0,1,IF(L198&gt;L199,-K199/L198,0))</f>
        <v>0</v>
      </c>
      <c r="M200" s="320">
        <f t="shared" ref="M200" si="88">IF(M199&lt;0,1,IF(M198&gt;M199,-L199/M198,0))</f>
        <v>0</v>
      </c>
      <c r="N200" s="320">
        <f t="shared" ref="N200" si="89">IF(N199&lt;0,1,IF(N198&gt;N199,-M199/N198,0))</f>
        <v>0</v>
      </c>
      <c r="O200" s="320">
        <f>IF(O199&lt;0,1,IF(O198&gt;O199,-N199/O198,0))</f>
        <v>0</v>
      </c>
      <c r="P200" s="151"/>
    </row>
    <row r="201" spans="1:160" x14ac:dyDescent="0.2">
      <c r="B201" s="117"/>
      <c r="C201" s="117"/>
      <c r="D201" s="117"/>
      <c r="E201" s="117"/>
      <c r="F201" s="117"/>
      <c r="G201" s="117"/>
      <c r="H201" s="117"/>
      <c r="I201" s="117"/>
      <c r="J201" s="151"/>
      <c r="K201" s="151"/>
      <c r="L201" s="151"/>
      <c r="M201" s="151"/>
      <c r="N201" s="151"/>
      <c r="O201" s="151"/>
      <c r="P201" s="151"/>
    </row>
    <row r="202" spans="1:160" x14ac:dyDescent="0.2">
      <c r="B202" s="117"/>
      <c r="C202" s="333" t="s">
        <v>298</v>
      </c>
      <c r="D202" s="288"/>
      <c r="E202" s="117"/>
      <c r="F202" s="395">
        <f>SUM(F196:O196)</f>
        <v>3.3832787979377277</v>
      </c>
      <c r="G202" s="117"/>
      <c r="H202" s="117"/>
      <c r="I202" s="117"/>
      <c r="J202" s="151"/>
      <c r="K202" s="151"/>
      <c r="L202" s="151"/>
      <c r="M202" s="151"/>
      <c r="N202" s="151"/>
      <c r="O202" s="151"/>
      <c r="P202" s="151"/>
    </row>
    <row r="203" spans="1:160" x14ac:dyDescent="0.2">
      <c r="B203" s="117"/>
      <c r="C203" s="333" t="s">
        <v>299</v>
      </c>
      <c r="D203" s="288"/>
      <c r="E203" s="117"/>
      <c r="F203" s="395">
        <f>SUM(F200:O200)</f>
        <v>4.4539550746384444</v>
      </c>
      <c r="G203" s="190"/>
      <c r="H203" s="190"/>
      <c r="I203" s="117"/>
      <c r="J203" s="151"/>
      <c r="K203" s="151"/>
      <c r="L203" s="151"/>
      <c r="M203" s="151"/>
      <c r="N203" s="151"/>
      <c r="O203" s="151"/>
      <c r="P203" s="151"/>
    </row>
    <row r="204" spans="1:160" x14ac:dyDescent="0.2">
      <c r="B204" s="117"/>
      <c r="C204" s="117"/>
      <c r="D204" s="117"/>
      <c r="E204" s="117"/>
      <c r="F204" s="117"/>
      <c r="G204" s="117"/>
      <c r="H204" s="117"/>
      <c r="I204" s="117"/>
      <c r="J204" s="151"/>
      <c r="K204" s="151"/>
      <c r="L204" s="151"/>
      <c r="M204" s="151"/>
      <c r="N204" s="151"/>
      <c r="O204" s="151"/>
      <c r="P204" s="151"/>
    </row>
    <row r="205" spans="1:160" x14ac:dyDescent="0.2"/>
    <row r="206" spans="1:160" ht="15.75" x14ac:dyDescent="0.25">
      <c r="A206" s="174"/>
      <c r="B206" s="137"/>
      <c r="C206" s="134" t="s">
        <v>421</v>
      </c>
      <c r="D206" s="135"/>
      <c r="E206" s="136"/>
      <c r="F206" s="137"/>
      <c r="G206" s="136"/>
      <c r="H206" s="135"/>
      <c r="I206" s="135"/>
      <c r="J206" s="135"/>
      <c r="K206" s="136"/>
      <c r="L206" s="133"/>
      <c r="M206" s="133"/>
      <c r="N206" s="133"/>
      <c r="O206" s="133"/>
      <c r="P206" s="133"/>
    </row>
    <row r="207" spans="1:160" x14ac:dyDescent="0.2">
      <c r="B207" s="117"/>
      <c r="C207" s="155"/>
      <c r="D207" s="156"/>
      <c r="E207" s="116"/>
      <c r="F207" s="157">
        <v>2018</v>
      </c>
      <c r="G207" s="157">
        <v>2019</v>
      </c>
      <c r="H207" s="157">
        <v>2020</v>
      </c>
      <c r="I207" s="157">
        <v>2021</v>
      </c>
      <c r="J207" s="157">
        <v>2022</v>
      </c>
      <c r="K207" s="157">
        <v>2023</v>
      </c>
      <c r="L207" s="157">
        <v>2024</v>
      </c>
      <c r="M207" s="157">
        <v>2025</v>
      </c>
      <c r="N207" s="157">
        <v>2026</v>
      </c>
      <c r="O207" s="158" t="s">
        <v>273</v>
      </c>
      <c r="P207" s="151"/>
    </row>
    <row r="208" spans="1:160" s="97" customFormat="1" x14ac:dyDescent="0.2">
      <c r="A208" s="15"/>
      <c r="B208" s="116"/>
      <c r="C208" s="175" t="s">
        <v>187</v>
      </c>
      <c r="D208" s="149" t="s">
        <v>14</v>
      </c>
      <c r="E208" s="117"/>
      <c r="F208" s="328">
        <f t="shared" ref="F208:O208" si="90">F43</f>
        <v>11509.5</v>
      </c>
      <c r="G208" s="328">
        <f t="shared" si="90"/>
        <v>15387.319444444442</v>
      </c>
      <c r="H208" s="328">
        <f t="shared" si="90"/>
        <v>19970.312499999996</v>
      </c>
      <c r="I208" s="328">
        <f t="shared" si="90"/>
        <v>24665.979166666668</v>
      </c>
      <c r="J208" s="328">
        <f t="shared" si="90"/>
        <v>29474.319444444445</v>
      </c>
      <c r="K208" s="328">
        <f t="shared" si="90"/>
        <v>34395.333333333336</v>
      </c>
      <c r="L208" s="328">
        <f t="shared" si="90"/>
        <v>39429.020833333336</v>
      </c>
      <c r="M208" s="328">
        <f t="shared" si="90"/>
        <v>44575.381944444445</v>
      </c>
      <c r="N208" s="328">
        <f t="shared" si="90"/>
        <v>49834.416666666664</v>
      </c>
      <c r="O208" s="328">
        <f t="shared" si="90"/>
        <v>54621</v>
      </c>
      <c r="P208" s="117"/>
      <c r="Q208" s="95"/>
      <c r="R208" s="95"/>
      <c r="S208" s="95"/>
      <c r="T208" s="95"/>
      <c r="U208" s="95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</row>
    <row r="209" spans="1:16" s="355" customFormat="1" x14ac:dyDescent="0.2">
      <c r="A209" s="349"/>
      <c r="B209" s="356"/>
      <c r="C209" s="357" t="s">
        <v>403</v>
      </c>
      <c r="D209" s="352" t="s">
        <v>17</v>
      </c>
      <c r="E209" s="350"/>
      <c r="F209" s="315">
        <v>0.2</v>
      </c>
      <c r="G209" s="315">
        <v>0.2</v>
      </c>
      <c r="H209" s="315">
        <v>0.2</v>
      </c>
      <c r="I209" s="315">
        <v>0.2</v>
      </c>
      <c r="J209" s="315">
        <v>0.2</v>
      </c>
      <c r="K209" s="315">
        <v>0.2</v>
      </c>
      <c r="L209" s="315">
        <v>0.2</v>
      </c>
      <c r="M209" s="315">
        <v>0.2</v>
      </c>
      <c r="N209" s="315">
        <v>0.2</v>
      </c>
      <c r="O209" s="315">
        <v>0.2</v>
      </c>
      <c r="P209" s="354"/>
    </row>
    <row r="210" spans="1:16" ht="12.75" customHeight="1" x14ac:dyDescent="0.2">
      <c r="A210" s="15"/>
      <c r="B210" s="116">
        <v>0.2</v>
      </c>
      <c r="C210" s="333" t="s">
        <v>415</v>
      </c>
      <c r="D210" s="288" t="s">
        <v>14</v>
      </c>
      <c r="E210" s="116"/>
      <c r="F210" s="323">
        <f t="shared" ref="F210:O210" si="91">-MAX(F208*$B$210,0)</f>
        <v>-2301.9</v>
      </c>
      <c r="G210" s="323">
        <f t="shared" si="91"/>
        <v>-3077.4638888888885</v>
      </c>
      <c r="H210" s="323">
        <f t="shared" si="91"/>
        <v>-3994.0624999999995</v>
      </c>
      <c r="I210" s="323">
        <f t="shared" si="91"/>
        <v>-4933.1958333333341</v>
      </c>
      <c r="J210" s="323">
        <f t="shared" si="91"/>
        <v>-5894.8638888888891</v>
      </c>
      <c r="K210" s="323">
        <f t="shared" si="91"/>
        <v>-6879.0666666666675</v>
      </c>
      <c r="L210" s="323">
        <f t="shared" si="91"/>
        <v>-7885.8041666666677</v>
      </c>
      <c r="M210" s="323">
        <f t="shared" si="91"/>
        <v>-8915.0763888888887</v>
      </c>
      <c r="N210" s="323">
        <f t="shared" si="91"/>
        <v>-9966.8833333333332</v>
      </c>
      <c r="O210" s="323">
        <f t="shared" si="91"/>
        <v>-10924.2</v>
      </c>
      <c r="P210" s="151"/>
    </row>
    <row r="211" spans="1:16" x14ac:dyDescent="0.2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1:16" s="355" customFormat="1" x14ac:dyDescent="0.2">
      <c r="A212" s="349"/>
      <c r="B212" s="356"/>
      <c r="C212" s="357" t="s">
        <v>417</v>
      </c>
      <c r="D212" s="352" t="s">
        <v>17</v>
      </c>
      <c r="E212" s="350"/>
      <c r="F212" s="315">
        <v>0.5</v>
      </c>
      <c r="G212" s="315">
        <v>0.5</v>
      </c>
      <c r="H212" s="315">
        <v>0.5</v>
      </c>
      <c r="I212" s="315">
        <v>1</v>
      </c>
      <c r="J212" s="315">
        <v>1</v>
      </c>
      <c r="K212" s="315">
        <v>1</v>
      </c>
      <c r="L212" s="315">
        <v>1</v>
      </c>
      <c r="M212" s="315">
        <v>1</v>
      </c>
      <c r="N212" s="315">
        <v>1</v>
      </c>
      <c r="O212" s="315">
        <v>1</v>
      </c>
      <c r="P212" s="354"/>
    </row>
    <row r="213" spans="1:16" x14ac:dyDescent="0.2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1:16" x14ac:dyDescent="0.2">
      <c r="B214" s="117"/>
      <c r="C214" s="161" t="str">
        <f>"Отложенные налоговые активы на начало "&amp;F207</f>
        <v>Отложенные налоговые активы на начало 2018</v>
      </c>
      <c r="D214" s="148" t="s">
        <v>14</v>
      </c>
      <c r="E214" s="116"/>
      <c r="F214" s="358">
        <v>0</v>
      </c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1:16" x14ac:dyDescent="0.2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1:16" x14ac:dyDescent="0.2">
      <c r="B216" s="117"/>
      <c r="C216" s="175" t="s">
        <v>405</v>
      </c>
      <c r="D216" s="149" t="s">
        <v>14</v>
      </c>
      <c r="E216" s="117"/>
      <c r="F216" s="309">
        <f>IF(F214&lt;&gt;"", F214, E219)</f>
        <v>0</v>
      </c>
      <c r="G216" s="309">
        <f>IF(G214&lt;&gt;"", G214, F219)</f>
        <v>0</v>
      </c>
      <c r="H216" s="309">
        <f t="shared" ref="H216:O216" si="92">IF(H214&lt;&gt;"", H214, G219)</f>
        <v>0</v>
      </c>
      <c r="I216" s="309">
        <f t="shared" si="92"/>
        <v>0</v>
      </c>
      <c r="J216" s="309">
        <f t="shared" si="92"/>
        <v>0</v>
      </c>
      <c r="K216" s="309">
        <f t="shared" si="92"/>
        <v>0</v>
      </c>
      <c r="L216" s="309">
        <f t="shared" si="92"/>
        <v>0</v>
      </c>
      <c r="M216" s="309">
        <f t="shared" si="92"/>
        <v>0</v>
      </c>
      <c r="N216" s="309">
        <f t="shared" si="92"/>
        <v>0</v>
      </c>
      <c r="O216" s="309">
        <f t="shared" si="92"/>
        <v>0</v>
      </c>
      <c r="P216" s="151"/>
    </row>
    <row r="217" spans="1:16" x14ac:dyDescent="0.2">
      <c r="B217" s="117"/>
      <c r="C217" s="279" t="s">
        <v>156</v>
      </c>
      <c r="D217" s="148" t="s">
        <v>14</v>
      </c>
      <c r="E217" s="116"/>
      <c r="F217" s="306">
        <f>F210</f>
        <v>-2301.9</v>
      </c>
      <c r="G217" s="306">
        <f>G210</f>
        <v>-3077.4638888888885</v>
      </c>
      <c r="H217" s="306">
        <f t="shared" ref="H217:O217" si="93">H210</f>
        <v>-3994.0624999999995</v>
      </c>
      <c r="I217" s="306">
        <f t="shared" si="93"/>
        <v>-4933.1958333333341</v>
      </c>
      <c r="J217" s="306">
        <f t="shared" si="93"/>
        <v>-5894.8638888888891</v>
      </c>
      <c r="K217" s="306">
        <f t="shared" si="93"/>
        <v>-6879.0666666666675</v>
      </c>
      <c r="L217" s="306">
        <f t="shared" si="93"/>
        <v>-7885.8041666666677</v>
      </c>
      <c r="M217" s="306">
        <f t="shared" si="93"/>
        <v>-8915.0763888888887</v>
      </c>
      <c r="N217" s="306">
        <f t="shared" si="93"/>
        <v>-9966.8833333333332</v>
      </c>
      <c r="O217" s="306">
        <f t="shared" si="93"/>
        <v>-10924.2</v>
      </c>
      <c r="P217" s="151"/>
    </row>
    <row r="218" spans="1:16" x14ac:dyDescent="0.2">
      <c r="B218" s="117"/>
      <c r="C218" s="279" t="s">
        <v>416</v>
      </c>
      <c r="D218" s="148" t="s">
        <v>14</v>
      </c>
      <c r="E218" s="116"/>
      <c r="F218" s="309">
        <f t="shared" ref="F218:O218" si="94">-MIN(F216+F217,F217*(1-F212))</f>
        <v>2301.9</v>
      </c>
      <c r="G218" s="309">
        <f>-MIN(G216+G217,G217*(1-G212))</f>
        <v>3077.4638888888885</v>
      </c>
      <c r="H218" s="309">
        <f t="shared" si="94"/>
        <v>3994.0624999999995</v>
      </c>
      <c r="I218" s="309">
        <f t="shared" si="94"/>
        <v>4933.1958333333341</v>
      </c>
      <c r="J218" s="309">
        <f t="shared" si="94"/>
        <v>5894.8638888888891</v>
      </c>
      <c r="K218" s="309">
        <f t="shared" si="94"/>
        <v>6879.0666666666675</v>
      </c>
      <c r="L218" s="309">
        <f t="shared" si="94"/>
        <v>7885.8041666666677</v>
      </c>
      <c r="M218" s="309">
        <f t="shared" si="94"/>
        <v>8915.0763888888887</v>
      </c>
      <c r="N218" s="309">
        <f t="shared" si="94"/>
        <v>9966.8833333333332</v>
      </c>
      <c r="O218" s="309">
        <f t="shared" si="94"/>
        <v>10924.2</v>
      </c>
      <c r="P218" s="151"/>
    </row>
    <row r="219" spans="1:16" x14ac:dyDescent="0.2">
      <c r="B219" s="117"/>
      <c r="C219" s="175" t="s">
        <v>406</v>
      </c>
      <c r="D219" s="149" t="s">
        <v>14</v>
      </c>
      <c r="E219" s="117"/>
      <c r="F219" s="309">
        <f t="shared" ref="F219:O219" si="95">SUM(F216:F218)</f>
        <v>0</v>
      </c>
      <c r="G219" s="309">
        <f t="shared" si="95"/>
        <v>0</v>
      </c>
      <c r="H219" s="309">
        <f t="shared" si="95"/>
        <v>0</v>
      </c>
      <c r="I219" s="309">
        <f t="shared" si="95"/>
        <v>0</v>
      </c>
      <c r="J219" s="309">
        <f t="shared" si="95"/>
        <v>0</v>
      </c>
      <c r="K219" s="309">
        <f t="shared" si="95"/>
        <v>0</v>
      </c>
      <c r="L219" s="309">
        <f t="shared" si="95"/>
        <v>0</v>
      </c>
      <c r="M219" s="309">
        <f t="shared" si="95"/>
        <v>0</v>
      </c>
      <c r="N219" s="309">
        <f t="shared" si="95"/>
        <v>0</v>
      </c>
      <c r="O219" s="309">
        <f t="shared" si="95"/>
        <v>0</v>
      </c>
      <c r="P219" s="151"/>
    </row>
    <row r="220" spans="1:16" x14ac:dyDescent="0.2">
      <c r="B220" s="117"/>
      <c r="C220" s="291"/>
      <c r="D220" s="296"/>
      <c r="E220" s="116"/>
      <c r="F220" s="297"/>
      <c r="G220" s="297"/>
      <c r="H220" s="297"/>
      <c r="I220" s="297"/>
      <c r="J220" s="297"/>
      <c r="K220" s="297"/>
      <c r="L220" s="297"/>
      <c r="M220" s="297"/>
      <c r="N220" s="297"/>
      <c r="O220" s="298"/>
      <c r="P220" s="151"/>
    </row>
    <row r="221" spans="1:16" ht="12.75" customHeight="1" x14ac:dyDescent="0.2">
      <c r="A221" s="15"/>
      <c r="B221" s="116">
        <v>0.2</v>
      </c>
      <c r="C221" s="333" t="s">
        <v>414</v>
      </c>
      <c r="D221" s="288" t="s">
        <v>14</v>
      </c>
      <c r="E221" s="116"/>
      <c r="F221" s="389">
        <f>-F218</f>
        <v>-2301.9</v>
      </c>
      <c r="G221" s="389">
        <f t="shared" ref="G221:O221" si="96">-G218</f>
        <v>-3077.4638888888885</v>
      </c>
      <c r="H221" s="389">
        <f t="shared" si="96"/>
        <v>-3994.0624999999995</v>
      </c>
      <c r="I221" s="389">
        <f t="shared" si="96"/>
        <v>-4933.1958333333341</v>
      </c>
      <c r="J221" s="389">
        <f t="shared" si="96"/>
        <v>-5894.8638888888891</v>
      </c>
      <c r="K221" s="389">
        <f t="shared" si="96"/>
        <v>-6879.0666666666675</v>
      </c>
      <c r="L221" s="389">
        <f t="shared" si="96"/>
        <v>-7885.8041666666677</v>
      </c>
      <c r="M221" s="389">
        <f t="shared" si="96"/>
        <v>-8915.0763888888887</v>
      </c>
      <c r="N221" s="389">
        <f t="shared" si="96"/>
        <v>-9966.8833333333332</v>
      </c>
      <c r="O221" s="389">
        <f t="shared" si="96"/>
        <v>-10924.2</v>
      </c>
      <c r="P221" s="151"/>
    </row>
    <row r="222" spans="1:16" x14ac:dyDescent="0.2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1:16" x14ac:dyDescent="0.2"/>
    <row r="224" spans="1:16" ht="15.75" x14ac:dyDescent="0.25">
      <c r="A224" s="174"/>
      <c r="B224" s="137"/>
      <c r="C224" s="134" t="s">
        <v>420</v>
      </c>
      <c r="D224" s="135"/>
      <c r="E224" s="136"/>
      <c r="F224" s="137"/>
      <c r="G224" s="136"/>
      <c r="H224" s="135"/>
      <c r="I224" s="135"/>
      <c r="J224" s="135"/>
      <c r="K224" s="136"/>
      <c r="L224" s="133"/>
      <c r="M224" s="133"/>
      <c r="N224" s="133"/>
      <c r="O224" s="133"/>
      <c r="P224" s="133"/>
    </row>
    <row r="225" spans="1:160" x14ac:dyDescent="0.2">
      <c r="B225" s="117"/>
      <c r="C225" s="155"/>
      <c r="D225" s="156"/>
      <c r="E225" s="116"/>
      <c r="F225" s="157">
        <v>2018</v>
      </c>
      <c r="G225" s="157">
        <v>2019</v>
      </c>
      <c r="H225" s="157">
        <v>2020</v>
      </c>
      <c r="I225" s="157">
        <v>2021</v>
      </c>
      <c r="J225" s="157">
        <v>2022</v>
      </c>
      <c r="K225" s="157">
        <v>2023</v>
      </c>
      <c r="L225" s="157">
        <v>2024</v>
      </c>
      <c r="M225" s="157">
        <v>2025</v>
      </c>
      <c r="N225" s="157">
        <v>2026</v>
      </c>
      <c r="O225" s="158" t="s">
        <v>273</v>
      </c>
      <c r="P225" s="151"/>
    </row>
    <row r="226" spans="1:160" s="97" customFormat="1" x14ac:dyDescent="0.2">
      <c r="A226" s="15"/>
      <c r="B226" s="116"/>
      <c r="C226" s="175" t="s">
        <v>181</v>
      </c>
      <c r="D226" s="149" t="s">
        <v>14</v>
      </c>
      <c r="E226" s="117"/>
      <c r="F226" s="328">
        <f t="shared" ref="F226:O226" si="97">F51</f>
        <v>19512</v>
      </c>
      <c r="G226" s="328">
        <f t="shared" si="97"/>
        <v>23056</v>
      </c>
      <c r="H226" s="328">
        <f t="shared" si="97"/>
        <v>27000</v>
      </c>
      <c r="I226" s="328">
        <f t="shared" si="97"/>
        <v>30944</v>
      </c>
      <c r="J226" s="328">
        <f t="shared" si="97"/>
        <v>34888</v>
      </c>
      <c r="K226" s="328">
        <f t="shared" si="97"/>
        <v>38832</v>
      </c>
      <c r="L226" s="328">
        <f t="shared" si="97"/>
        <v>42776</v>
      </c>
      <c r="M226" s="328">
        <f t="shared" si="97"/>
        <v>46720</v>
      </c>
      <c r="N226" s="328">
        <f t="shared" si="97"/>
        <v>50664</v>
      </c>
      <c r="O226" s="328">
        <f t="shared" si="97"/>
        <v>54621</v>
      </c>
      <c r="P226" s="117"/>
      <c r="Q226" s="95"/>
      <c r="R226" s="95"/>
      <c r="S226" s="95"/>
      <c r="T226" s="95"/>
      <c r="U226" s="95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</row>
    <row r="227" spans="1:160" s="355" customFormat="1" x14ac:dyDescent="0.2">
      <c r="A227" s="349"/>
      <c r="B227" s="356"/>
      <c r="C227" s="357" t="s">
        <v>403</v>
      </c>
      <c r="D227" s="352" t="s">
        <v>17</v>
      </c>
      <c r="E227" s="350"/>
      <c r="F227" s="315">
        <v>0.2</v>
      </c>
      <c r="G227" s="315">
        <v>0.2</v>
      </c>
      <c r="H227" s="315">
        <v>0.2</v>
      </c>
      <c r="I227" s="315">
        <v>0.2</v>
      </c>
      <c r="J227" s="315">
        <v>0.2</v>
      </c>
      <c r="K227" s="315">
        <v>0.2</v>
      </c>
      <c r="L227" s="315">
        <v>0.2</v>
      </c>
      <c r="M227" s="315">
        <v>0.2</v>
      </c>
      <c r="N227" s="315">
        <v>0.2</v>
      </c>
      <c r="O227" s="315">
        <v>0.2</v>
      </c>
      <c r="P227" s="354"/>
    </row>
    <row r="228" spans="1:160" ht="12.75" customHeight="1" x14ac:dyDescent="0.2">
      <c r="A228" s="15"/>
      <c r="B228" s="116">
        <v>0.2</v>
      </c>
      <c r="C228" s="175" t="s">
        <v>418</v>
      </c>
      <c r="D228" s="149" t="s">
        <v>14</v>
      </c>
      <c r="E228" s="117"/>
      <c r="F228" s="326">
        <f t="shared" ref="F228:O228" si="98">-MAX(F226*$B$210,0)</f>
        <v>-3902.4</v>
      </c>
      <c r="G228" s="326">
        <f t="shared" si="98"/>
        <v>-4611.2</v>
      </c>
      <c r="H228" s="326">
        <f t="shared" si="98"/>
        <v>-5400</v>
      </c>
      <c r="I228" s="326">
        <f t="shared" si="98"/>
        <v>-6188.8</v>
      </c>
      <c r="J228" s="326">
        <f t="shared" si="98"/>
        <v>-6977.6</v>
      </c>
      <c r="K228" s="326">
        <f t="shared" si="98"/>
        <v>-7766.4000000000005</v>
      </c>
      <c r="L228" s="326">
        <f t="shared" si="98"/>
        <v>-8555.2000000000007</v>
      </c>
      <c r="M228" s="326">
        <f t="shared" si="98"/>
        <v>-9344</v>
      </c>
      <c r="N228" s="326">
        <f t="shared" si="98"/>
        <v>-10132.800000000001</v>
      </c>
      <c r="O228" s="326">
        <f t="shared" si="98"/>
        <v>-10924.2</v>
      </c>
      <c r="P228" s="151"/>
    </row>
    <row r="229" spans="1:160" x14ac:dyDescent="0.2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0" s="355" customFormat="1" x14ac:dyDescent="0.2">
      <c r="A230" s="349"/>
      <c r="B230" s="356"/>
      <c r="C230" s="357" t="s">
        <v>417</v>
      </c>
      <c r="D230" s="352" t="s">
        <v>17</v>
      </c>
      <c r="E230" s="350"/>
      <c r="F230" s="315">
        <v>0.5</v>
      </c>
      <c r="G230" s="315">
        <v>0.5</v>
      </c>
      <c r="H230" s="315">
        <v>0.5</v>
      </c>
      <c r="I230" s="315">
        <v>1</v>
      </c>
      <c r="J230" s="315">
        <v>1</v>
      </c>
      <c r="K230" s="315">
        <v>1</v>
      </c>
      <c r="L230" s="315">
        <v>1</v>
      </c>
      <c r="M230" s="315">
        <v>1</v>
      </c>
      <c r="N230" s="315">
        <v>1</v>
      </c>
      <c r="O230" s="315">
        <v>1</v>
      </c>
      <c r="P230" s="354"/>
    </row>
    <row r="231" spans="1:160" x14ac:dyDescent="0.2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0" x14ac:dyDescent="0.2">
      <c r="B232" s="117"/>
      <c r="C232" s="161" t="str">
        <f>"Отложенные налоговые активы на начало "&amp;F225</f>
        <v>Отложенные налоговые активы на начало 2018</v>
      </c>
      <c r="D232" s="148" t="s">
        <v>14</v>
      </c>
      <c r="E232" s="116"/>
      <c r="F232" s="358">
        <v>0</v>
      </c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0" x14ac:dyDescent="0.2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0" x14ac:dyDescent="0.2">
      <c r="B234" s="117"/>
      <c r="C234" s="175" t="s">
        <v>438</v>
      </c>
      <c r="D234" s="149" t="s">
        <v>14</v>
      </c>
      <c r="E234" s="117"/>
      <c r="F234" s="311">
        <f t="shared" ref="F234" si="99">IF(F232&lt;&gt;"", F232, E237)</f>
        <v>0</v>
      </c>
      <c r="G234" s="311">
        <f>IF(G232&lt;&gt;"", G232, F237)</f>
        <v>0</v>
      </c>
      <c r="H234" s="311">
        <f t="shared" ref="H234:O234" si="100">IF(H232&lt;&gt;"", H232, G237)</f>
        <v>0</v>
      </c>
      <c r="I234" s="311">
        <f t="shared" si="100"/>
        <v>0</v>
      </c>
      <c r="J234" s="311">
        <f t="shared" si="100"/>
        <v>0</v>
      </c>
      <c r="K234" s="311">
        <f t="shared" si="100"/>
        <v>0</v>
      </c>
      <c r="L234" s="311">
        <f t="shared" si="100"/>
        <v>0</v>
      </c>
      <c r="M234" s="311">
        <f t="shared" si="100"/>
        <v>0</v>
      </c>
      <c r="N234" s="311">
        <f t="shared" si="100"/>
        <v>0</v>
      </c>
      <c r="O234" s="311">
        <f t="shared" si="100"/>
        <v>0</v>
      </c>
      <c r="P234" s="151"/>
    </row>
    <row r="235" spans="1:160" x14ac:dyDescent="0.2">
      <c r="B235" s="117"/>
      <c r="C235" s="279" t="s">
        <v>156</v>
      </c>
      <c r="D235" s="148" t="s">
        <v>14</v>
      </c>
      <c r="E235" s="116"/>
      <c r="F235" s="306">
        <f>F228</f>
        <v>-3902.4</v>
      </c>
      <c r="G235" s="306">
        <f t="shared" ref="G235:O235" si="101">G228</f>
        <v>-4611.2</v>
      </c>
      <c r="H235" s="306">
        <f t="shared" si="101"/>
        <v>-5400</v>
      </c>
      <c r="I235" s="306">
        <f t="shared" si="101"/>
        <v>-6188.8</v>
      </c>
      <c r="J235" s="306">
        <f t="shared" si="101"/>
        <v>-6977.6</v>
      </c>
      <c r="K235" s="306">
        <f t="shared" si="101"/>
        <v>-7766.4000000000005</v>
      </c>
      <c r="L235" s="306">
        <f t="shared" si="101"/>
        <v>-8555.2000000000007</v>
      </c>
      <c r="M235" s="306">
        <f t="shared" si="101"/>
        <v>-9344</v>
      </c>
      <c r="N235" s="306">
        <f t="shared" si="101"/>
        <v>-10132.800000000001</v>
      </c>
      <c r="O235" s="306">
        <f t="shared" si="101"/>
        <v>-10924.2</v>
      </c>
      <c r="P235" s="151"/>
    </row>
    <row r="236" spans="1:160" x14ac:dyDescent="0.2">
      <c r="B236" s="117"/>
      <c r="C236" s="279" t="s">
        <v>416</v>
      </c>
      <c r="D236" s="148" t="s">
        <v>14</v>
      </c>
      <c r="E236" s="116"/>
      <c r="F236" s="309">
        <f>-MIN(F234+F235,F235*(1-F230))</f>
        <v>3902.4</v>
      </c>
      <c r="G236" s="309">
        <f t="shared" ref="G236" si="102">-MIN(G234+G235,G235*(1-G230))</f>
        <v>4611.2</v>
      </c>
      <c r="H236" s="309">
        <f t="shared" ref="H236" si="103">-MIN(H234+H235,H235*(1-H230))</f>
        <v>5400</v>
      </c>
      <c r="I236" s="309">
        <f>-MIN(I234+I235,I235*(1-I230))</f>
        <v>6188.8</v>
      </c>
      <c r="J236" s="309">
        <f>-MIN(J234+J235,J235*(1-J230))</f>
        <v>6977.6</v>
      </c>
      <c r="K236" s="309">
        <f t="shared" ref="K236" si="104">-MIN(K234+K235,K235*(1-K230))</f>
        <v>7766.4000000000005</v>
      </c>
      <c r="L236" s="309">
        <f t="shared" ref="L236" si="105">-MIN(L234+L235,L235*(1-L230))</f>
        <v>8555.2000000000007</v>
      </c>
      <c r="M236" s="309">
        <f t="shared" ref="M236" si="106">-MIN(M234+M235,M235*(1-M230))</f>
        <v>9344</v>
      </c>
      <c r="N236" s="309">
        <f t="shared" ref="N236" si="107">-MIN(N234+N235,N235*(1-N230))</f>
        <v>10132.800000000001</v>
      </c>
      <c r="O236" s="309">
        <f t="shared" ref="O236" si="108">-MIN(O234+O235,O235*(1-O230))</f>
        <v>10924.2</v>
      </c>
      <c r="P236" s="151"/>
    </row>
    <row r="237" spans="1:160" x14ac:dyDescent="0.2">
      <c r="B237" s="117"/>
      <c r="C237" s="175" t="s">
        <v>406</v>
      </c>
      <c r="D237" s="149" t="s">
        <v>14</v>
      </c>
      <c r="E237" s="117"/>
      <c r="F237" s="311">
        <f t="shared" ref="F237:O237" si="109">SUM(F234:F236)</f>
        <v>0</v>
      </c>
      <c r="G237" s="311">
        <f t="shared" si="109"/>
        <v>0</v>
      </c>
      <c r="H237" s="311">
        <f t="shared" si="109"/>
        <v>0</v>
      </c>
      <c r="I237" s="311">
        <f t="shared" si="109"/>
        <v>0</v>
      </c>
      <c r="J237" s="311">
        <f t="shared" si="109"/>
        <v>0</v>
      </c>
      <c r="K237" s="311">
        <f t="shared" si="109"/>
        <v>0</v>
      </c>
      <c r="L237" s="311">
        <f t="shared" si="109"/>
        <v>0</v>
      </c>
      <c r="M237" s="311">
        <f t="shared" si="109"/>
        <v>0</v>
      </c>
      <c r="N237" s="311">
        <f t="shared" si="109"/>
        <v>0</v>
      </c>
      <c r="O237" s="311">
        <f t="shared" si="109"/>
        <v>0</v>
      </c>
      <c r="P237" s="151"/>
    </row>
    <row r="238" spans="1:160" x14ac:dyDescent="0.2">
      <c r="B238" s="117"/>
      <c r="C238" s="291"/>
      <c r="D238" s="296"/>
      <c r="E238" s="116"/>
      <c r="F238" s="297"/>
      <c r="G238" s="297"/>
      <c r="H238" s="297"/>
      <c r="I238" s="297"/>
      <c r="J238" s="297"/>
      <c r="K238" s="297"/>
      <c r="L238" s="297"/>
      <c r="M238" s="297"/>
      <c r="N238" s="297"/>
      <c r="O238" s="298"/>
      <c r="P238" s="151"/>
    </row>
    <row r="239" spans="1:160" ht="12.75" customHeight="1" x14ac:dyDescent="0.2">
      <c r="A239" s="15"/>
      <c r="B239" s="116">
        <v>0.2</v>
      </c>
      <c r="C239" s="333" t="s">
        <v>419</v>
      </c>
      <c r="D239" s="288" t="s">
        <v>14</v>
      </c>
      <c r="E239" s="116"/>
      <c r="F239" s="323">
        <f>-F236</f>
        <v>-3902.4</v>
      </c>
      <c r="G239" s="323">
        <f t="shared" ref="G239:O239" si="110">-G236</f>
        <v>-4611.2</v>
      </c>
      <c r="H239" s="323">
        <f t="shared" si="110"/>
        <v>-5400</v>
      </c>
      <c r="I239" s="323">
        <f t="shared" si="110"/>
        <v>-6188.8</v>
      </c>
      <c r="J239" s="323">
        <f t="shared" si="110"/>
        <v>-6977.6</v>
      </c>
      <c r="K239" s="323">
        <f t="shared" si="110"/>
        <v>-7766.4000000000005</v>
      </c>
      <c r="L239" s="323">
        <f t="shared" si="110"/>
        <v>-8555.2000000000007</v>
      </c>
      <c r="M239" s="323">
        <f t="shared" si="110"/>
        <v>-9344</v>
      </c>
      <c r="N239" s="323">
        <f t="shared" si="110"/>
        <v>-10132.800000000001</v>
      </c>
      <c r="O239" s="323">
        <f t="shared" si="110"/>
        <v>-10924.2</v>
      </c>
      <c r="P239" s="151"/>
    </row>
    <row r="240" spans="1:160" x14ac:dyDescent="0.2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x14ac:dyDescent="0.2"/>
  </sheetData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FD4"/>
    <pageSetUpPr fitToPage="1"/>
  </sheetPr>
  <dimension ref="A1:FD77"/>
  <sheetViews>
    <sheetView showGridLines="0" zoomScale="85" zoomScaleNormal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0" defaultRowHeight="12.6" customHeight="1" zeroHeight="1" x14ac:dyDescent="0.2"/>
  <cols>
    <col min="1" max="2" width="1.7109375" style="16" customWidth="1"/>
    <col min="3" max="3" width="60.5703125" style="16" customWidth="1"/>
    <col min="4" max="4" width="12.85546875" style="16" customWidth="1"/>
    <col min="5" max="5" width="1.5703125" style="16" customWidth="1"/>
    <col min="6" max="15" width="9.7109375" style="16" customWidth="1"/>
    <col min="16" max="16" width="2.5703125" style="16" customWidth="1"/>
    <col min="17" max="17" width="4.7109375" style="17" customWidth="1"/>
    <col min="18" max="19" width="9.140625" style="17" hidden="1" customWidth="1"/>
    <col min="20" max="160" width="0" style="17" hidden="1" customWidth="1"/>
    <col min="161" max="16384" width="9.140625" style="17" hidden="1"/>
  </cols>
  <sheetData>
    <row r="1" spans="1:160" s="92" customFormat="1" ht="12.6" customHeight="1" x14ac:dyDescent="0.25">
      <c r="A1" s="173"/>
      <c r="B1" s="137"/>
      <c r="C1" s="134" t="s">
        <v>304</v>
      </c>
      <c r="D1" s="135"/>
      <c r="E1" s="136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0" ht="12.6" customHeight="1" x14ac:dyDescent="0.2">
      <c r="A2" s="15"/>
      <c r="B2" s="116"/>
      <c r="C2" s="155"/>
      <c r="D2" s="156"/>
      <c r="E2" s="116"/>
      <c r="F2" s="140">
        <v>2018</v>
      </c>
      <c r="G2" s="140">
        <v>2019</v>
      </c>
      <c r="H2" s="140">
        <v>2020</v>
      </c>
      <c r="I2" s="140">
        <v>2021</v>
      </c>
      <c r="J2" s="140">
        <v>2022</v>
      </c>
      <c r="K2" s="140">
        <v>2023</v>
      </c>
      <c r="L2" s="140">
        <v>2024</v>
      </c>
      <c r="M2" s="140">
        <v>2025</v>
      </c>
      <c r="N2" s="140">
        <v>2026</v>
      </c>
      <c r="O2" s="158" t="s">
        <v>273</v>
      </c>
      <c r="P2" s="151"/>
    </row>
    <row r="3" spans="1:160" s="93" customFormat="1" ht="12.6" customHeight="1" x14ac:dyDescent="0.2">
      <c r="A3" s="15"/>
      <c r="B3" s="116"/>
      <c r="C3" s="175" t="s">
        <v>271</v>
      </c>
      <c r="D3" s="149" t="s">
        <v>14</v>
      </c>
      <c r="E3" s="117"/>
      <c r="F3" s="328">
        <v>-47254.400000000001</v>
      </c>
      <c r="G3" s="328">
        <v>12017.770969089306</v>
      </c>
      <c r="H3" s="328">
        <v>21079.250208855519</v>
      </c>
      <c r="I3" s="328">
        <v>25248.981328320875</v>
      </c>
      <c r="J3" s="328">
        <v>29418.712447786107</v>
      </c>
      <c r="K3" s="328">
        <v>33588.443567251496</v>
      </c>
      <c r="L3" s="328">
        <v>37758.174686716782</v>
      </c>
      <c r="M3" s="328">
        <v>41927.905806182069</v>
      </c>
      <c r="N3" s="328">
        <v>46097.636925647406</v>
      </c>
      <c r="O3" s="328">
        <v>36684.018045112833</v>
      </c>
      <c r="P3" s="151"/>
      <c r="Q3" s="94"/>
      <c r="R3" s="94"/>
      <c r="S3" s="94"/>
      <c r="T3" s="94"/>
      <c r="U3" s="94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</row>
    <row r="4" spans="1:160" s="93" customFormat="1" ht="12.6" customHeight="1" x14ac:dyDescent="0.2">
      <c r="A4" s="15"/>
      <c r="B4" s="116"/>
      <c r="C4" s="175" t="s">
        <v>272</v>
      </c>
      <c r="D4" s="149" t="s">
        <v>14</v>
      </c>
      <c r="E4" s="117"/>
      <c r="F4" s="328">
        <v>-9631.1530034429998</v>
      </c>
      <c r="G4" s="328">
        <v>6803.4894787011999</v>
      </c>
      <c r="H4" s="328">
        <v>8063.7511896038004</v>
      </c>
      <c r="I4" s="328">
        <v>12418.5325288241</v>
      </c>
      <c r="J4" s="328">
        <v>14902.23903458892</v>
      </c>
      <c r="K4" s="328">
        <v>17882.686841506704</v>
      </c>
      <c r="L4" s="328">
        <v>21459.224209808042</v>
      </c>
      <c r="M4" s="328">
        <v>25751.069051769649</v>
      </c>
      <c r="N4" s="328">
        <v>27877.814769602366</v>
      </c>
      <c r="O4" s="328">
        <v>29046.182399999998</v>
      </c>
      <c r="P4" s="151"/>
      <c r="Q4" s="94"/>
      <c r="R4" s="94"/>
      <c r="S4" s="94"/>
      <c r="T4" s="94"/>
      <c r="U4" s="94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</row>
    <row r="5" spans="1:160" s="93" customFormat="1" ht="12.6" customHeight="1" x14ac:dyDescent="0.2">
      <c r="A5" s="15"/>
      <c r="B5" s="116"/>
      <c r="C5" s="175" t="s">
        <v>330</v>
      </c>
      <c r="D5" s="149" t="s">
        <v>14</v>
      </c>
      <c r="E5" s="117"/>
      <c r="F5" s="326">
        <f>F3-F4</f>
        <v>-37623.246996557005</v>
      </c>
      <c r="G5" s="326">
        <f>G3-G4</f>
        <v>5214.2814903881062</v>
      </c>
      <c r="H5" s="326">
        <f>H3-H4</f>
        <v>13015.499019251718</v>
      </c>
      <c r="I5" s="326">
        <f>I3-I4</f>
        <v>12830.448799496775</v>
      </c>
      <c r="J5" s="326">
        <f t="shared" ref="J5:N5" si="0">J3-J4</f>
        <v>14516.473413197187</v>
      </c>
      <c r="K5" s="326">
        <f t="shared" si="0"/>
        <v>15705.756725744792</v>
      </c>
      <c r="L5" s="326">
        <f t="shared" si="0"/>
        <v>16298.95047690874</v>
      </c>
      <c r="M5" s="326">
        <f t="shared" si="0"/>
        <v>16176.836754412419</v>
      </c>
      <c r="N5" s="326">
        <f t="shared" si="0"/>
        <v>18219.82215604504</v>
      </c>
      <c r="O5" s="326">
        <f>O3-O4</f>
        <v>7637.8356451128348</v>
      </c>
      <c r="P5" s="151"/>
      <c r="Q5" s="94"/>
      <c r="R5" s="94"/>
      <c r="S5" s="94"/>
      <c r="T5" s="94"/>
      <c r="U5" s="94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</row>
    <row r="6" spans="1:160" s="93" customFormat="1" ht="12.6" customHeight="1" x14ac:dyDescent="0.2">
      <c r="A6" s="15"/>
      <c r="B6" s="116"/>
      <c r="C6" s="168"/>
      <c r="D6" s="169"/>
      <c r="E6" s="117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51"/>
      <c r="Q6" s="94"/>
      <c r="R6" s="94"/>
      <c r="S6" s="94"/>
      <c r="T6" s="94"/>
      <c r="U6" s="94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</row>
    <row r="7" spans="1:160" s="93" customFormat="1" ht="12.6" customHeight="1" x14ac:dyDescent="0.2">
      <c r="A7" s="15"/>
      <c r="B7" s="116"/>
      <c r="C7" s="279" t="s">
        <v>289</v>
      </c>
      <c r="D7" s="148" t="s">
        <v>17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83">
        <v>3.5000000000000003E-2</v>
      </c>
      <c r="P7" s="151"/>
      <c r="Q7" s="94"/>
      <c r="R7" s="94"/>
      <c r="S7" s="94"/>
      <c r="T7" s="94"/>
      <c r="U7" s="94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</row>
    <row r="8" spans="1:160" s="93" customFormat="1" ht="12.6" customHeight="1" x14ac:dyDescent="0.2">
      <c r="A8" s="15"/>
      <c r="B8" s="116"/>
      <c r="C8" s="168"/>
      <c r="D8" s="169"/>
      <c r="E8" s="117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51"/>
      <c r="Q8" s="94"/>
      <c r="R8" s="94"/>
      <c r="S8" s="94"/>
      <c r="T8" s="94"/>
      <c r="U8" s="94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1:160" s="93" customFormat="1" ht="12.6" customHeight="1" x14ac:dyDescent="0.2">
      <c r="A9" s="15"/>
      <c r="B9" s="116"/>
      <c r="C9" s="175" t="s">
        <v>328</v>
      </c>
      <c r="D9" s="149" t="s">
        <v>14</v>
      </c>
      <c r="E9" s="117"/>
      <c r="F9" s="191"/>
      <c r="G9" s="191"/>
      <c r="H9" s="191"/>
      <c r="I9" s="191"/>
      <c r="J9" s="191"/>
      <c r="K9" s="191"/>
      <c r="L9" s="191"/>
      <c r="M9" s="191"/>
      <c r="N9" s="191"/>
      <c r="O9" s="188">
        <f>O5/(F11-O7)</f>
        <v>28068.979456409343</v>
      </c>
      <c r="P9" s="151"/>
      <c r="Q9" s="94"/>
      <c r="R9" s="94"/>
      <c r="S9" s="94"/>
      <c r="T9" s="94"/>
      <c r="U9" s="94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1:160" s="93" customFormat="1" ht="12.6" customHeight="1" x14ac:dyDescent="0.2">
      <c r="A10" s="15"/>
      <c r="B10" s="116"/>
      <c r="C10" s="168"/>
      <c r="D10" s="169"/>
      <c r="E10" s="117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51"/>
      <c r="Q10" s="94"/>
      <c r="R10" s="94"/>
      <c r="S10" s="94"/>
      <c r="T10" s="94"/>
      <c r="U10" s="94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1:160" s="93" customFormat="1" ht="12.6" customHeight="1" x14ac:dyDescent="0.3">
      <c r="A11" s="15"/>
      <c r="B11" s="116"/>
      <c r="C11" s="175" t="s">
        <v>332</v>
      </c>
      <c r="D11" s="148" t="s">
        <v>17</v>
      </c>
      <c r="E11" s="117"/>
      <c r="F11" s="329">
        <v>0.30710948858950377</v>
      </c>
      <c r="G11" s="191"/>
      <c r="H11" s="191"/>
      <c r="I11" s="191"/>
      <c r="J11" s="191"/>
      <c r="K11" s="191"/>
      <c r="L11" s="191"/>
      <c r="M11" s="191"/>
      <c r="N11" s="191"/>
      <c r="O11" s="191"/>
      <c r="P11" s="151"/>
      <c r="Q11" s="94"/>
      <c r="R11" s="94"/>
      <c r="S11" s="94"/>
      <c r="T11" s="94"/>
      <c r="U11" s="94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</row>
    <row r="12" spans="1:160" s="93" customFormat="1" ht="12.6" customHeight="1" x14ac:dyDescent="0.2">
      <c r="A12" s="15"/>
      <c r="B12" s="116"/>
      <c r="C12" s="168"/>
      <c r="D12" s="169"/>
      <c r="E12" s="117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51"/>
      <c r="Q12" s="94"/>
      <c r="R12" s="94"/>
      <c r="S12" s="94"/>
      <c r="T12" s="94"/>
      <c r="U12" s="94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</row>
    <row r="13" spans="1:160" s="93" customFormat="1" ht="12.6" customHeight="1" x14ac:dyDescent="0.2">
      <c r="A13" s="15"/>
      <c r="B13" s="116"/>
      <c r="C13" s="279" t="s">
        <v>231</v>
      </c>
      <c r="D13" s="148" t="s">
        <v>274</v>
      </c>
      <c r="E13" s="117"/>
      <c r="F13" s="185">
        <v>1</v>
      </c>
      <c r="G13" s="185">
        <v>1</v>
      </c>
      <c r="H13" s="185">
        <v>1</v>
      </c>
      <c r="I13" s="185">
        <v>1</v>
      </c>
      <c r="J13" s="185">
        <v>1</v>
      </c>
      <c r="K13" s="185">
        <v>1</v>
      </c>
      <c r="L13" s="185">
        <v>1</v>
      </c>
      <c r="M13" s="185">
        <v>1</v>
      </c>
      <c r="N13" s="185">
        <v>1</v>
      </c>
      <c r="O13" s="185">
        <v>1</v>
      </c>
      <c r="P13" s="151"/>
      <c r="Q13" s="94"/>
      <c r="R13" s="94"/>
      <c r="S13" s="94"/>
      <c r="T13" s="94"/>
      <c r="U13" s="94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</row>
    <row r="14" spans="1:160" s="93" customFormat="1" ht="12.6" customHeight="1" x14ac:dyDescent="0.2">
      <c r="A14" s="15"/>
      <c r="B14" s="116"/>
      <c r="C14" s="279" t="s">
        <v>400</v>
      </c>
      <c r="D14" s="149"/>
      <c r="E14" s="117"/>
      <c r="F14" s="325">
        <f>1/(1+$F$11)^F$13</f>
        <v>0.76504685240950676</v>
      </c>
      <c r="G14" s="325">
        <f t="shared" ref="G14:N14" si="1">1/(1+$F$11)^G$13</f>
        <v>0.76504685240950676</v>
      </c>
      <c r="H14" s="325">
        <f>1/(1+$F$11)^H$13</f>
        <v>0.76504685240950676</v>
      </c>
      <c r="I14" s="325">
        <f t="shared" si="1"/>
        <v>0.76504685240950676</v>
      </c>
      <c r="J14" s="325">
        <f t="shared" si="1"/>
        <v>0.76504685240950676</v>
      </c>
      <c r="K14" s="325">
        <f t="shared" si="1"/>
        <v>0.76504685240950676</v>
      </c>
      <c r="L14" s="325">
        <f t="shared" si="1"/>
        <v>0.76504685240950676</v>
      </c>
      <c r="M14" s="325">
        <f t="shared" si="1"/>
        <v>0.76504685240950676</v>
      </c>
      <c r="N14" s="325">
        <f t="shared" si="1"/>
        <v>0.76504685240950676</v>
      </c>
      <c r="O14" s="325">
        <f>1/(1+$F$11)^O$13</f>
        <v>0.76504685240950676</v>
      </c>
      <c r="P14" s="151"/>
      <c r="Q14" s="94"/>
      <c r="R14" s="94"/>
      <c r="S14" s="94"/>
      <c r="T14" s="94"/>
      <c r="U14" s="94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</row>
    <row r="15" spans="1:160" s="93" customFormat="1" ht="12.6" customHeight="1" x14ac:dyDescent="0.2">
      <c r="A15" s="15"/>
      <c r="B15" s="116"/>
      <c r="C15" s="279" t="s">
        <v>411</v>
      </c>
      <c r="D15" s="149"/>
      <c r="E15" s="117"/>
      <c r="F15" s="325">
        <f>PRODUCT($F14:F14)/F14^(F$13/2)</f>
        <v>0.87466956755651826</v>
      </c>
      <c r="G15" s="325">
        <f>PRODUCT($F14:G14)/G14^(G$13/2)</f>
        <v>0.6691631995574987</v>
      </c>
      <c r="H15" s="325">
        <f>PRODUCT($F14:H14)/H14^(H$13/2)</f>
        <v>0.51194119956973905</v>
      </c>
      <c r="I15" s="325">
        <f>PRODUCT($F14:I14)/I14^(I$13/2)</f>
        <v>0.39165900334957598</v>
      </c>
      <c r="J15" s="325">
        <f>PRODUCT($F14:J14)/J14^(J$13/2)</f>
        <v>0.29963748773043763</v>
      </c>
      <c r="K15" s="325">
        <f>PRODUCT($F14:K14)/K14^(K$13/2)</f>
        <v>0.22923671685206351</v>
      </c>
      <c r="L15" s="325">
        <f>PRODUCT($F14:L14)/L14^(L$13/2)</f>
        <v>0.17537682868436053</v>
      </c>
      <c r="M15" s="325">
        <f>PRODUCT($F14:M14)/M14^(M$13/2)</f>
        <v>0.13417149077053131</v>
      </c>
      <c r="N15" s="325">
        <f>PRODUCT($F14:N14)/N14^(N$13/2)</f>
        <v>0.10264747669708617</v>
      </c>
      <c r="O15" s="325">
        <f>PRODUCT($F14:O14)/O14^(O$13/2)</f>
        <v>7.8530128954883968E-2</v>
      </c>
      <c r="P15" s="151"/>
      <c r="Q15" s="94"/>
      <c r="R15" s="94"/>
      <c r="S15" s="94"/>
      <c r="T15" s="94"/>
      <c r="U15" s="94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</row>
    <row r="16" spans="1:160" s="93" customFormat="1" ht="12.6" customHeight="1" x14ac:dyDescent="0.2">
      <c r="A16" s="15"/>
      <c r="B16" s="116"/>
      <c r="C16" s="168"/>
      <c r="D16" s="169"/>
      <c r="E16" s="117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51"/>
      <c r="Q16" s="94"/>
      <c r="R16" s="94"/>
      <c r="S16" s="94"/>
      <c r="T16" s="94"/>
      <c r="U16" s="94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</row>
    <row r="17" spans="1:160" s="93" customFormat="1" ht="12.6" customHeight="1" x14ac:dyDescent="0.2">
      <c r="A17" s="15"/>
      <c r="B17" s="116"/>
      <c r="C17" s="175" t="s">
        <v>399</v>
      </c>
      <c r="D17" s="149" t="s">
        <v>14</v>
      </c>
      <c r="E17" s="117"/>
      <c r="F17" s="326">
        <f>IF(F9&lt;&gt; "",0,F5*F15)</f>
        <v>-32907.909180550589</v>
      </c>
      <c r="G17" s="326">
        <f>IF(G9&lt;&gt; "",0,G5*G15)</f>
        <v>3489.2052855015481</v>
      </c>
      <c r="H17" s="326">
        <f t="shared" ref="H17:O17" si="2">IF(H9&lt;&gt; "",0,H5*H15)</f>
        <v>6663.170180914487</v>
      </c>
      <c r="I17" s="326">
        <f t="shared" si="2"/>
        <v>5025.1607893386708</v>
      </c>
      <c r="J17" s="326">
        <f t="shared" si="2"/>
        <v>4349.6796242360961</v>
      </c>
      <c r="K17" s="326">
        <f t="shared" si="2"/>
        <v>3600.3361074869508</v>
      </c>
      <c r="L17" s="326">
        <f t="shared" si="2"/>
        <v>2858.4582455237005</v>
      </c>
      <c r="M17" s="326">
        <f t="shared" si="2"/>
        <v>2170.4703032910375</v>
      </c>
      <c r="N17" s="326">
        <f t="shared" si="2"/>
        <v>1870.2187701876876</v>
      </c>
      <c r="O17" s="326">
        <f t="shared" si="2"/>
        <v>0</v>
      </c>
      <c r="P17" s="151"/>
      <c r="Q17" s="94"/>
      <c r="R17" s="94"/>
      <c r="S17" s="94"/>
      <c r="T17" s="94"/>
      <c r="U17" s="94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</row>
    <row r="18" spans="1:160" s="93" customFormat="1" ht="12.6" customHeight="1" x14ac:dyDescent="0.2">
      <c r="A18" s="15"/>
      <c r="B18" s="116"/>
      <c r="C18" s="175" t="s">
        <v>398</v>
      </c>
      <c r="D18" s="149" t="s">
        <v>14</v>
      </c>
      <c r="E18" s="117"/>
      <c r="F18" s="290"/>
      <c r="G18" s="290"/>
      <c r="H18" s="290"/>
      <c r="I18" s="290"/>
      <c r="J18" s="290"/>
      <c r="K18" s="290"/>
      <c r="L18" s="290"/>
      <c r="M18" s="290"/>
      <c r="N18" s="290"/>
      <c r="O18" s="326">
        <f>O9*N15</f>
        <v>2881.2099146627684</v>
      </c>
      <c r="P18" s="151"/>
      <c r="Q18" s="94"/>
      <c r="R18" s="94"/>
      <c r="S18" s="94"/>
      <c r="T18" s="94"/>
      <c r="U18" s="94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</row>
    <row r="19" spans="1:160" s="93" customFormat="1" ht="12.6" customHeight="1" x14ac:dyDescent="0.2">
      <c r="A19" s="15"/>
      <c r="B19" s="116"/>
      <c r="C19" s="168"/>
      <c r="D19" s="169"/>
      <c r="E19" s="117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151"/>
      <c r="Q19" s="94"/>
      <c r="R19" s="94"/>
      <c r="S19" s="94"/>
      <c r="T19" s="94"/>
      <c r="U19" s="94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</row>
    <row r="20" spans="1:160" s="93" customFormat="1" ht="12.6" customHeight="1" x14ac:dyDescent="0.2">
      <c r="A20" s="15"/>
      <c r="B20" s="116"/>
      <c r="C20" s="175" t="s">
        <v>329</v>
      </c>
      <c r="D20" s="149"/>
      <c r="E20" s="117"/>
      <c r="F20" s="330">
        <f>SUM(F17:O18)</f>
        <v>4.0592361528979382E-5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51"/>
      <c r="Q20" s="94"/>
      <c r="R20" s="94"/>
      <c r="S20" s="94"/>
      <c r="T20" s="94"/>
      <c r="U20" s="94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</row>
    <row r="21" spans="1:160" s="93" customFormat="1" ht="3" customHeight="1" x14ac:dyDescent="0.2">
      <c r="A21" s="15"/>
      <c r="B21" s="116"/>
      <c r="C21" s="168"/>
      <c r="D21" s="169"/>
      <c r="E21" s="117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51"/>
      <c r="Q21" s="94"/>
      <c r="R21" s="94"/>
      <c r="S21" s="94"/>
      <c r="T21" s="94"/>
      <c r="U21" s="94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</row>
    <row r="22" spans="1:160" s="93" customFormat="1" ht="12.6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</row>
    <row r="23" spans="1:160" s="93" customFormat="1" ht="12.6" customHeight="1" x14ac:dyDescent="0.25">
      <c r="A23" s="16"/>
      <c r="B23" s="16"/>
      <c r="C23" s="411" t="s">
        <v>343</v>
      </c>
      <c r="D23" s="412"/>
      <c r="E23" s="412"/>
      <c r="F23" s="412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</row>
    <row r="24" spans="1:160" s="93" customFormat="1" ht="12.6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</row>
    <row r="25" spans="1:160" s="93" customFormat="1" ht="12.6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</row>
    <row r="26" spans="1:160" s="93" customFormat="1" ht="12.6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</row>
    <row r="27" spans="1:160" s="93" customFormat="1" ht="12.6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</row>
    <row r="28" spans="1:160" s="93" customFormat="1" ht="12.6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</row>
    <row r="29" spans="1:160" s="93" customFormat="1" ht="12.6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</row>
    <row r="30" spans="1:160" s="93" customFormat="1" ht="12.6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</row>
    <row r="31" spans="1:160" s="93" customFormat="1" ht="12.6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</row>
    <row r="32" spans="1:160" s="93" customFormat="1" ht="12.6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</row>
    <row r="33" spans="1:160" s="93" customFormat="1" ht="12.6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</row>
    <row r="34" spans="1:160" s="93" customFormat="1" ht="12.6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</row>
    <row r="35" spans="1:160" s="93" customFormat="1" ht="12.6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</row>
    <row r="36" spans="1:160" s="93" customFormat="1" ht="12.6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</row>
    <row r="37" spans="1:160" s="93" customFormat="1" ht="12.6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</row>
    <row r="38" spans="1:160" s="93" customFormat="1" ht="12.6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</row>
    <row r="39" spans="1:160" s="93" customFormat="1" ht="12.6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</row>
    <row r="40" spans="1:160" s="93" customFormat="1" ht="12.6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</row>
    <row r="41" spans="1:160" s="93" customFormat="1" ht="12.6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</row>
    <row r="42" spans="1:160" s="93" customFormat="1" ht="12.6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</row>
    <row r="43" spans="1:160" s="93" customFormat="1" ht="12.6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</row>
    <row r="44" spans="1:160" s="93" customFormat="1" ht="12.6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</row>
    <row r="45" spans="1:160" s="93" customFormat="1" ht="12.6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</row>
    <row r="46" spans="1:160" s="93" customFormat="1" ht="12.6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</row>
    <row r="47" spans="1:160" s="93" customFormat="1" ht="12.6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1:160" s="93" customFormat="1" ht="12.6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1:160" s="93" customFormat="1" ht="12.6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1:160" s="93" customFormat="1" ht="12.6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</row>
    <row r="51" spans="1:160" s="93" customFormat="1" ht="12.6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</row>
    <row r="52" spans="1:160" s="93" customFormat="1" ht="12.6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</row>
    <row r="53" spans="1:160" s="93" customFormat="1" ht="12.6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</row>
    <row r="54" spans="1:160" s="93" customFormat="1" ht="12.6" customHeight="1" x14ac:dyDescent="0.25">
      <c r="A54" s="174"/>
      <c r="B54" s="137"/>
      <c r="C54" s="134" t="s">
        <v>313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</row>
    <row r="55" spans="1:160" s="93" customFormat="1" ht="12.6" customHeight="1" x14ac:dyDescent="0.2">
      <c r="A55" s="15"/>
      <c r="B55" s="116"/>
      <c r="C55" s="155"/>
      <c r="D55" s="156"/>
      <c r="E55" s="116"/>
      <c r="F55" s="140">
        <v>2018</v>
      </c>
      <c r="G55" s="140">
        <v>2019</v>
      </c>
      <c r="H55" s="140">
        <v>2020</v>
      </c>
      <c r="I55" s="140">
        <v>2021</v>
      </c>
      <c r="J55" s="140">
        <v>2022</v>
      </c>
      <c r="K55" s="140">
        <v>2023</v>
      </c>
      <c r="L55" s="140">
        <v>2024</v>
      </c>
      <c r="M55" s="140">
        <v>2025</v>
      </c>
      <c r="N55" s="140">
        <v>2026</v>
      </c>
      <c r="O55" s="158" t="s">
        <v>273</v>
      </c>
      <c r="P55" s="151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</row>
    <row r="56" spans="1:160" s="93" customFormat="1" ht="12.6" customHeight="1" x14ac:dyDescent="0.2">
      <c r="A56" s="15"/>
      <c r="B56" s="116"/>
      <c r="C56" s="175" t="s">
        <v>293</v>
      </c>
      <c r="D56" s="149" t="s">
        <v>14</v>
      </c>
      <c r="E56" s="117"/>
      <c r="F56" s="328">
        <v>2968.5999999999985</v>
      </c>
      <c r="G56" s="328">
        <v>483.5209690893098</v>
      </c>
      <c r="H56" s="328">
        <v>9031.8890977444062</v>
      </c>
      <c r="I56" s="328">
        <v>12778.647994987539</v>
      </c>
      <c r="J56" s="328">
        <v>16615.545781119439</v>
      </c>
      <c r="K56" s="328">
        <v>20542.582456140382</v>
      </c>
      <c r="L56" s="328">
        <v>24559.758020050118</v>
      </c>
      <c r="M56" s="328">
        <v>28667.07247284874</v>
      </c>
      <c r="N56" s="328">
        <v>32864.525814536304</v>
      </c>
      <c r="O56" s="328">
        <v>36684.018045112825</v>
      </c>
      <c r="P56" s="151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</row>
    <row r="57" spans="1:160" s="93" customFormat="1" ht="12.6" customHeight="1" x14ac:dyDescent="0.2">
      <c r="A57" s="15"/>
      <c r="B57" s="116"/>
      <c r="C57" s="175" t="s">
        <v>294</v>
      </c>
      <c r="D57" s="149" t="s">
        <v>14</v>
      </c>
      <c r="E57" s="117"/>
      <c r="F57" s="328">
        <v>5025.9608362025001</v>
      </c>
      <c r="G57" s="328">
        <v>2669.5745655843298</v>
      </c>
      <c r="H57" s="328">
        <v>5719.7926580031699</v>
      </c>
      <c r="I57" s="328">
        <v>10348.777107353417</v>
      </c>
      <c r="J57" s="328">
        <v>12418.5325288241</v>
      </c>
      <c r="K57" s="328">
        <v>14902.23903458892</v>
      </c>
      <c r="L57" s="328">
        <v>17882.686841506704</v>
      </c>
      <c r="M57" s="328">
        <v>21459.224209808042</v>
      </c>
      <c r="N57" s="328">
        <v>23231.512308001973</v>
      </c>
      <c r="O57" s="328">
        <v>29046.182399999998</v>
      </c>
      <c r="P57" s="151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</row>
    <row r="58" spans="1:160" s="93" customFormat="1" ht="12.6" customHeight="1" x14ac:dyDescent="0.2">
      <c r="A58" s="15"/>
      <c r="B58" s="116"/>
      <c r="C58" s="175" t="s">
        <v>331</v>
      </c>
      <c r="D58" s="149" t="s">
        <v>14</v>
      </c>
      <c r="E58" s="117"/>
      <c r="F58" s="326">
        <f>F56-F57</f>
        <v>-2057.3608362025016</v>
      </c>
      <c r="G58" s="326">
        <f>G56-G57</f>
        <v>-2186.05359649502</v>
      </c>
      <c r="H58" s="326">
        <f>H56-H57</f>
        <v>3312.0964397412363</v>
      </c>
      <c r="I58" s="326">
        <f>I56-I57</f>
        <v>2429.8708876341225</v>
      </c>
      <c r="J58" s="326">
        <f t="shared" ref="J58" si="3">J56-J57</f>
        <v>4197.013252295339</v>
      </c>
      <c r="K58" s="326">
        <f t="shared" ref="K58" si="4">K56-K57</f>
        <v>5640.3434215514626</v>
      </c>
      <c r="L58" s="326">
        <f t="shared" ref="L58" si="5">L56-L57</f>
        <v>6677.0711785434141</v>
      </c>
      <c r="M58" s="326">
        <f t="shared" ref="M58" si="6">M56-M57</f>
        <v>7207.8482630406979</v>
      </c>
      <c r="N58" s="326">
        <f t="shared" ref="N58" si="7">N56-N57</f>
        <v>9633.0135065343311</v>
      </c>
      <c r="O58" s="326">
        <f>O56-O57</f>
        <v>7637.8356451128275</v>
      </c>
      <c r="P58" s="151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</row>
    <row r="59" spans="1:160" s="93" customFormat="1" ht="12.6" customHeight="1" x14ac:dyDescent="0.2">
      <c r="A59" s="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51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</row>
    <row r="60" spans="1:160" s="93" customFormat="1" ht="12.6" customHeight="1" x14ac:dyDescent="0.2">
      <c r="A60" s="15"/>
      <c r="B60" s="116"/>
      <c r="C60" s="279" t="s">
        <v>289</v>
      </c>
      <c r="D60" s="148" t="s">
        <v>17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83">
        <v>3.5000000000000003E-2</v>
      </c>
      <c r="P60" s="151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</row>
    <row r="61" spans="1:160" ht="12.6" customHeight="1" x14ac:dyDescent="0.2">
      <c r="A61" s="15"/>
      <c r="B61" s="116"/>
      <c r="C61" s="168"/>
      <c r="D61" s="169"/>
      <c r="E61" s="117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51"/>
    </row>
    <row r="62" spans="1:160" ht="12.6" customHeight="1" x14ac:dyDescent="0.2">
      <c r="A62" s="15"/>
      <c r="B62" s="116"/>
      <c r="C62" s="175" t="s">
        <v>328</v>
      </c>
      <c r="D62" s="149" t="s">
        <v>14</v>
      </c>
      <c r="E62" s="117"/>
      <c r="F62" s="191"/>
      <c r="G62" s="191"/>
      <c r="H62" s="191"/>
      <c r="I62" s="191"/>
      <c r="J62" s="191"/>
      <c r="K62" s="191"/>
      <c r="L62" s="191"/>
      <c r="M62" s="191"/>
      <c r="N62" s="191"/>
      <c r="O62" s="390">
        <f>O58/(F64-O60)</f>
        <v>11600.079558433228</v>
      </c>
      <c r="P62" s="151"/>
    </row>
    <row r="63" spans="1:160" ht="12.6" customHeight="1" x14ac:dyDescent="0.2">
      <c r="A63" s="15"/>
      <c r="B63" s="116"/>
      <c r="C63" s="168"/>
      <c r="D63" s="169"/>
      <c r="E63" s="117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51"/>
    </row>
    <row r="64" spans="1:160" ht="12.6" customHeight="1" x14ac:dyDescent="0.2">
      <c r="B64" s="116"/>
      <c r="C64" s="175" t="s">
        <v>333</v>
      </c>
      <c r="D64" s="149"/>
      <c r="E64" s="117"/>
      <c r="F64" s="398">
        <v>0.69342959150742556</v>
      </c>
      <c r="G64" s="191"/>
      <c r="H64" s="191"/>
      <c r="I64" s="191"/>
      <c r="J64" s="191"/>
      <c r="K64" s="191"/>
      <c r="L64" s="191"/>
      <c r="M64" s="191"/>
      <c r="N64" s="191"/>
      <c r="O64" s="191"/>
      <c r="P64" s="151"/>
    </row>
    <row r="65" spans="2:16" ht="12.6" customHeight="1" x14ac:dyDescent="0.2">
      <c r="B65" s="116"/>
      <c r="C65" s="168"/>
      <c r="D65" s="169"/>
      <c r="E65" s="117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51"/>
    </row>
    <row r="66" spans="2:16" ht="12.6" customHeight="1" x14ac:dyDescent="0.2">
      <c r="B66" s="116"/>
      <c r="C66" s="279" t="s">
        <v>231</v>
      </c>
      <c r="D66" s="148" t="s">
        <v>274</v>
      </c>
      <c r="E66" s="117"/>
      <c r="F66" s="185">
        <v>1</v>
      </c>
      <c r="G66" s="185">
        <v>1</v>
      </c>
      <c r="H66" s="185">
        <v>1</v>
      </c>
      <c r="I66" s="185">
        <v>1</v>
      </c>
      <c r="J66" s="185">
        <v>1</v>
      </c>
      <c r="K66" s="185">
        <v>1</v>
      </c>
      <c r="L66" s="185">
        <v>1</v>
      </c>
      <c r="M66" s="185">
        <v>1</v>
      </c>
      <c r="N66" s="185">
        <v>1</v>
      </c>
      <c r="O66" s="185">
        <v>1</v>
      </c>
      <c r="P66" s="151"/>
    </row>
    <row r="67" spans="2:16" ht="12.6" customHeight="1" x14ac:dyDescent="0.2">
      <c r="B67" s="116"/>
      <c r="C67" s="279" t="s">
        <v>334</v>
      </c>
      <c r="D67" s="149"/>
      <c r="E67" s="117"/>
      <c r="F67" s="325">
        <f>1/(1+$F$64)^F$66</f>
        <v>0.59051761290520421</v>
      </c>
      <c r="G67" s="325">
        <f t="shared" ref="G67:O67" si="8">1/(1+$F$64)^G$66</f>
        <v>0.59051761290520421</v>
      </c>
      <c r="H67" s="325">
        <f t="shared" si="8"/>
        <v>0.59051761290520421</v>
      </c>
      <c r="I67" s="325">
        <f t="shared" si="8"/>
        <v>0.59051761290520421</v>
      </c>
      <c r="J67" s="325">
        <f t="shared" si="8"/>
        <v>0.59051761290520421</v>
      </c>
      <c r="K67" s="325">
        <f t="shared" si="8"/>
        <v>0.59051761290520421</v>
      </c>
      <c r="L67" s="325">
        <f t="shared" si="8"/>
        <v>0.59051761290520421</v>
      </c>
      <c r="M67" s="325">
        <f t="shared" si="8"/>
        <v>0.59051761290520421</v>
      </c>
      <c r="N67" s="325">
        <f t="shared" si="8"/>
        <v>0.59051761290520421</v>
      </c>
      <c r="O67" s="325">
        <f t="shared" si="8"/>
        <v>0.59051761290520421</v>
      </c>
      <c r="P67" s="151"/>
    </row>
    <row r="68" spans="2:16" ht="12.6" customHeight="1" x14ac:dyDescent="0.2">
      <c r="B68" s="116"/>
      <c r="C68" s="279" t="s">
        <v>335</v>
      </c>
      <c r="D68" s="149"/>
      <c r="E68" s="117"/>
      <c r="F68" s="325">
        <f>PRODUCT($F67:F67)/F67^(F$66/2)</f>
        <v>0.76845143822183337</v>
      </c>
      <c r="G68" s="325">
        <f>PRODUCT($F67:G67)/G67^(G$66/2)</f>
        <v>0.45378410893232807</v>
      </c>
      <c r="H68" s="325">
        <f>PRODUCT($F67:H67)/H67^(H$66/2)</f>
        <v>0.26796750878103354</v>
      </c>
      <c r="I68" s="325">
        <f>PRODUCT($F67:I67)/I67^(I$66/2)</f>
        <v>0.15823953362153026</v>
      </c>
      <c r="J68" s="325">
        <f>PRODUCT($F67:J67)/J67^(J$66/2)</f>
        <v>9.3443231661418852E-2</v>
      </c>
      <c r="K68" s="325">
        <f>PRODUCT($F67:K67)/K67^(K$66/2)</f>
        <v>5.5179874102849066E-2</v>
      </c>
      <c r="L68" s="325">
        <f>PRODUCT($F67:L67)/L67^(L$66/2)</f>
        <v>3.2584687535624123E-2</v>
      </c>
      <c r="M68" s="325">
        <f>PRODUCT($F67:M67)/M67^(M$66/2)</f>
        <v>1.9241831900798721E-2</v>
      </c>
      <c r="N68" s="325">
        <f>PRODUCT($F67:N67)/N67^(N$66/2)</f>
        <v>1.136264064198287E-2</v>
      </c>
      <c r="O68" s="325">
        <f>PRODUCT($F67:O67)/O67^(O$66/2)</f>
        <v>6.7098394282033812E-3</v>
      </c>
      <c r="P68" s="151"/>
    </row>
    <row r="69" spans="2:16" ht="12.6" customHeight="1" x14ac:dyDescent="0.2">
      <c r="B69" s="116"/>
      <c r="C69" s="168"/>
      <c r="D69" s="169"/>
      <c r="E69" s="117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51"/>
    </row>
    <row r="70" spans="2:16" ht="12.6" customHeight="1" x14ac:dyDescent="0.2">
      <c r="B70" s="116"/>
      <c r="C70" s="175" t="s">
        <v>442</v>
      </c>
      <c r="D70" s="149" t="s">
        <v>14</v>
      </c>
      <c r="E70" s="117"/>
      <c r="F70" s="369">
        <f>IF(F62&lt;&gt; "",0,F58*F68)</f>
        <v>-1580.981893521086</v>
      </c>
      <c r="G70" s="369">
        <f t="shared" ref="G70:O70" si="9">IF(G62&lt;&gt; "",0,G58*G68)</f>
        <v>-991.99638336380372</v>
      </c>
      <c r="H70" s="369">
        <f t="shared" si="9"/>
        <v>887.5342317999897</v>
      </c>
      <c r="I70" s="369">
        <f t="shared" si="9"/>
        <v>384.50163601975731</v>
      </c>
      <c r="J70" s="369">
        <f t="shared" si="9"/>
        <v>392.18248162027834</v>
      </c>
      <c r="K70" s="369">
        <f t="shared" si="9"/>
        <v>311.23343989804266</v>
      </c>
      <c r="L70" s="369">
        <f t="shared" si="9"/>
        <v>217.57027800595867</v>
      </c>
      <c r="M70" s="369">
        <f t="shared" si="9"/>
        <v>138.69220464389315</v>
      </c>
      <c r="N70" s="369">
        <f t="shared" si="9"/>
        <v>109.45647077411691</v>
      </c>
      <c r="O70" s="369">
        <f t="shared" si="9"/>
        <v>0</v>
      </c>
      <c r="P70" s="151"/>
    </row>
    <row r="71" spans="2:16" ht="12.6" customHeight="1" x14ac:dyDescent="0.2">
      <c r="B71" s="116"/>
      <c r="C71" s="175" t="s">
        <v>398</v>
      </c>
      <c r="D71" s="149" t="s">
        <v>14</v>
      </c>
      <c r="E71" s="117"/>
      <c r="F71" s="191"/>
      <c r="G71" s="191"/>
      <c r="H71" s="191"/>
      <c r="I71" s="191"/>
      <c r="J71" s="191"/>
      <c r="K71" s="191"/>
      <c r="L71" s="191"/>
      <c r="M71" s="191"/>
      <c r="N71" s="191"/>
      <c r="O71" s="369">
        <f>O62*N68</f>
        <v>131.8075354408881</v>
      </c>
      <c r="P71" s="151"/>
    </row>
    <row r="72" spans="2:16" ht="12.6" customHeight="1" x14ac:dyDescent="0.2">
      <c r="B72" s="116"/>
      <c r="C72" s="168"/>
      <c r="D72" s="169"/>
      <c r="E72" s="117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51"/>
    </row>
    <row r="73" spans="2:16" ht="12.6" customHeight="1" x14ac:dyDescent="0.2">
      <c r="B73" s="116"/>
      <c r="C73" s="175" t="s">
        <v>329</v>
      </c>
      <c r="D73" s="149"/>
      <c r="E73" s="117"/>
      <c r="F73" s="330">
        <f>SUM(F70:O71)</f>
        <v>1.3180351174923999E-6</v>
      </c>
      <c r="G73" s="191"/>
      <c r="H73" s="191"/>
      <c r="I73" s="191"/>
      <c r="J73" s="191"/>
      <c r="K73" s="191"/>
      <c r="L73" s="191"/>
      <c r="M73" s="191"/>
      <c r="N73" s="191"/>
      <c r="O73" s="191"/>
      <c r="P73" s="151"/>
    </row>
    <row r="74" spans="2:16" ht="3" customHeight="1" x14ac:dyDescent="0.2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51"/>
    </row>
    <row r="75" spans="2:16" ht="12.6" customHeight="1" x14ac:dyDescent="0.2"/>
    <row r="76" spans="2:16" ht="12.6" customHeight="1" x14ac:dyDescent="0.25">
      <c r="C76" s="411" t="s">
        <v>344</v>
      </c>
      <c r="D76" s="412"/>
      <c r="E76" s="412"/>
      <c r="F76" s="412"/>
    </row>
    <row r="77" spans="2:16" ht="12.6" customHeight="1" x14ac:dyDescent="0.2">
      <c r="O77" s="16" t="s">
        <v>443</v>
      </c>
    </row>
  </sheetData>
  <mergeCells count="2">
    <mergeCell ref="C23:F23"/>
    <mergeCell ref="C76:F76"/>
  </mergeCells>
  <pageMargins left="0.25" right="0.25" top="0.75" bottom="0.75" header="0.3" footer="0.3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FD4"/>
    <pageSetUpPr fitToPage="1"/>
  </sheetPr>
  <dimension ref="A1:XFC90"/>
  <sheetViews>
    <sheetView showGridLines="0" zoomScale="85" zoomScaleNormal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0" defaultRowHeight="12.75" zeroHeight="1" x14ac:dyDescent="0.2"/>
  <cols>
    <col min="1" max="1" width="1.7109375" style="16" customWidth="1"/>
    <col min="2" max="2" width="1.5703125" style="16" customWidth="1"/>
    <col min="3" max="3" width="58.28515625" style="16" customWidth="1"/>
    <col min="4" max="4" width="12.85546875" style="16" customWidth="1"/>
    <col min="5" max="5" width="1.5703125" style="16" customWidth="1"/>
    <col min="6" max="14" width="9.7109375" style="16" customWidth="1"/>
    <col min="15" max="15" width="2.85546875" style="16" customWidth="1"/>
    <col min="16" max="16" width="3.85546875" style="17" customWidth="1"/>
    <col min="17" max="18" width="9.140625" style="17" hidden="1"/>
    <col min="19" max="16383" width="0" style="17" hidden="1"/>
    <col min="16384" max="16384" width="9.140625" style="17" hidden="1"/>
  </cols>
  <sheetData>
    <row r="1" spans="1:252" s="92" customFormat="1" ht="15.75" x14ac:dyDescent="0.25">
      <c r="A1" s="133"/>
      <c r="B1" s="137"/>
      <c r="C1" s="134" t="s">
        <v>373</v>
      </c>
      <c r="D1" s="135"/>
      <c r="E1" s="136"/>
      <c r="F1" s="136"/>
      <c r="G1" s="135"/>
      <c r="H1" s="135"/>
      <c r="I1" s="135"/>
      <c r="J1" s="136"/>
      <c r="K1" s="133"/>
      <c r="L1" s="133"/>
      <c r="M1" s="133"/>
      <c r="N1" s="133"/>
      <c r="O1" s="133"/>
    </row>
    <row r="2" spans="1:252" x14ac:dyDescent="0.2">
      <c r="F2" s="109"/>
      <c r="G2" s="109"/>
      <c r="H2" s="109"/>
      <c r="I2" s="109"/>
      <c r="J2" s="109"/>
      <c r="K2" s="109"/>
      <c r="L2" s="109"/>
      <c r="M2" s="109"/>
      <c r="N2" s="109"/>
    </row>
    <row r="3" spans="1:252" ht="17.25" customHeight="1" x14ac:dyDescent="0.25">
      <c r="A3" s="4"/>
      <c r="B3" s="295" t="s">
        <v>401</v>
      </c>
      <c r="C3" s="295"/>
      <c r="D3" s="294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252" ht="12.6" customHeight="1" x14ac:dyDescent="0.25">
      <c r="A4" s="103"/>
      <c r="B4" s="116"/>
      <c r="C4" s="292"/>
      <c r="D4" s="117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69"/>
    </row>
    <row r="5" spans="1:252" ht="12.6" customHeight="1" x14ac:dyDescent="0.25">
      <c r="A5" s="4"/>
      <c r="B5" s="116"/>
      <c r="C5" s="292" t="s">
        <v>428</v>
      </c>
      <c r="D5" s="156"/>
      <c r="E5" s="116"/>
      <c r="F5" s="157">
        <v>2018</v>
      </c>
      <c r="G5" s="157">
        <v>2019</v>
      </c>
      <c r="H5" s="157">
        <v>2020</v>
      </c>
      <c r="I5" s="157">
        <v>2021</v>
      </c>
      <c r="J5" s="157">
        <v>2022</v>
      </c>
      <c r="K5" s="157">
        <v>2023</v>
      </c>
      <c r="L5" s="157">
        <v>2024</v>
      </c>
      <c r="M5" s="157">
        <v>2025</v>
      </c>
      <c r="N5" s="157">
        <v>2026</v>
      </c>
      <c r="O5" s="169"/>
    </row>
    <row r="6" spans="1:252" s="93" customFormat="1" ht="12.6" customHeight="1" x14ac:dyDescent="0.2">
      <c r="A6" s="15"/>
      <c r="B6" s="116"/>
      <c r="C6" s="283" t="s">
        <v>374</v>
      </c>
      <c r="D6" s="149" t="s">
        <v>14</v>
      </c>
      <c r="E6" s="116"/>
      <c r="F6" s="309">
        <f>F7+F13+F17</f>
        <v>13957.544857690988</v>
      </c>
      <c r="G6" s="309">
        <f t="shared" ref="G6:M6" si="0">G7+G13+G17</f>
        <v>15215.969362723168</v>
      </c>
      <c r="H6" s="309">
        <f t="shared" si="0"/>
        <v>16499.016635034761</v>
      </c>
      <c r="I6" s="309">
        <f t="shared" si="0"/>
        <v>17744.950602658773</v>
      </c>
      <c r="J6" s="309">
        <f t="shared" si="0"/>
        <v>18812.421503533609</v>
      </c>
      <c r="K6" s="309">
        <f t="shared" si="0"/>
        <v>19660.471582009559</v>
      </c>
      <c r="L6" s="309">
        <f t="shared" si="0"/>
        <v>20915.634276446795</v>
      </c>
      <c r="M6" s="309">
        <f t="shared" si="0"/>
        <v>22200.18207441199</v>
      </c>
      <c r="N6" s="309">
        <f>N7+N13+N17</f>
        <v>23515.458825041205</v>
      </c>
      <c r="O6" s="169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</row>
    <row r="7" spans="1:252" s="93" customFormat="1" ht="12.6" customHeight="1" x14ac:dyDescent="0.2">
      <c r="A7" s="15"/>
      <c r="B7" s="116"/>
      <c r="C7" s="283" t="s">
        <v>375</v>
      </c>
      <c r="D7" s="149" t="s">
        <v>14</v>
      </c>
      <c r="E7" s="116"/>
      <c r="F7" s="309">
        <f>SUM(F8:F12)</f>
        <v>13746.744857690988</v>
      </c>
      <c r="G7" s="309">
        <f t="shared" ref="G7:N7" si="1">SUM(G8:G12)</f>
        <v>14918.561798454983</v>
      </c>
      <c r="H7" s="309">
        <f t="shared" si="1"/>
        <v>16186.872134878531</v>
      </c>
      <c r="I7" s="309">
        <f t="shared" si="1"/>
        <v>17417.934065546789</v>
      </c>
      <c r="J7" s="309">
        <f t="shared" si="1"/>
        <v>18470.036779956397</v>
      </c>
      <c r="K7" s="309">
        <f t="shared" si="1"/>
        <v>19302.673157916928</v>
      </c>
      <c r="L7" s="309">
        <f t="shared" si="1"/>
        <v>20541.728247738418</v>
      </c>
      <c r="M7" s="309">
        <f t="shared" si="1"/>
        <v>21809.443298356688</v>
      </c>
      <c r="N7" s="309">
        <f t="shared" si="1"/>
        <v>23107.129513955737</v>
      </c>
      <c r="O7" s="169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</row>
    <row r="8" spans="1:252" s="93" customFormat="1" ht="12.6" customHeight="1" x14ac:dyDescent="0.2">
      <c r="A8" s="15"/>
      <c r="B8" s="116"/>
      <c r="C8" s="284" t="s">
        <v>129</v>
      </c>
      <c r="D8" s="148" t="s">
        <v>14</v>
      </c>
      <c r="E8" s="116"/>
      <c r="F8" s="306">
        <v>2301.9</v>
      </c>
      <c r="G8" s="306">
        <v>3077.4638888888885</v>
      </c>
      <c r="H8" s="306">
        <v>3994.0624999999995</v>
      </c>
      <c r="I8" s="306">
        <v>4933.1958333333341</v>
      </c>
      <c r="J8" s="306">
        <v>5894.8638888888891</v>
      </c>
      <c r="K8" s="306">
        <v>6879.0666666666675</v>
      </c>
      <c r="L8" s="306">
        <v>7885.8041666666677</v>
      </c>
      <c r="M8" s="306">
        <v>8915.0763888888887</v>
      </c>
      <c r="N8" s="306">
        <v>9966.8833333333332</v>
      </c>
      <c r="O8" s="169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</row>
    <row r="9" spans="1:252" s="93" customFormat="1" ht="12.6" customHeight="1" x14ac:dyDescent="0.2">
      <c r="A9" s="15"/>
      <c r="B9" s="116"/>
      <c r="C9" s="284" t="s">
        <v>130</v>
      </c>
      <c r="D9" s="148" t="s">
        <v>14</v>
      </c>
      <c r="E9" s="116"/>
      <c r="F9" s="306">
        <v>2500</v>
      </c>
      <c r="G9" s="306">
        <v>2428.6616541353383</v>
      </c>
      <c r="H9" s="306">
        <v>2354.218045112782</v>
      </c>
      <c r="I9" s="306">
        <v>2279.6766917293235</v>
      </c>
      <c r="J9" s="306">
        <v>2205.0375939849623</v>
      </c>
      <c r="K9" s="306">
        <v>2130.3007518796994</v>
      </c>
      <c r="L9" s="306">
        <v>2055.4661654135339</v>
      </c>
      <c r="M9" s="306">
        <v>1980.5338345864659</v>
      </c>
      <c r="N9" s="306">
        <v>1905.503759398496</v>
      </c>
      <c r="O9" s="169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</row>
    <row r="10" spans="1:252" s="93" customFormat="1" ht="12.6" customHeight="1" x14ac:dyDescent="0.2">
      <c r="A10" s="15"/>
      <c r="B10" s="116"/>
      <c r="C10" s="284" t="s">
        <v>131</v>
      </c>
      <c r="D10" s="148" t="s">
        <v>14</v>
      </c>
      <c r="E10" s="116"/>
      <c r="F10" s="306">
        <v>8048.9753896909897</v>
      </c>
      <c r="G10" s="306">
        <v>8148.9753896909851</v>
      </c>
      <c r="H10" s="306">
        <v>8512.5245767301876</v>
      </c>
      <c r="I10" s="306">
        <v>8815.8144374139847</v>
      </c>
      <c r="J10" s="306">
        <v>8915.6003381907594</v>
      </c>
      <c r="K10" s="306">
        <v>8773.2895697187578</v>
      </c>
      <c r="L10" s="306">
        <v>9012.0126590634409</v>
      </c>
      <c r="M10" s="306">
        <v>9253.8781457331497</v>
      </c>
      <c r="N10" s="306">
        <v>9500.0585500841953</v>
      </c>
      <c r="O10" s="169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</row>
    <row r="11" spans="1:252" s="93" customFormat="1" ht="12.6" customHeight="1" x14ac:dyDescent="0.2">
      <c r="A11" s="15"/>
      <c r="B11" s="116"/>
      <c r="C11" s="284" t="s">
        <v>132</v>
      </c>
      <c r="D11" s="148" t="s">
        <v>14</v>
      </c>
      <c r="E11" s="116"/>
      <c r="F11" s="306">
        <v>895.86946799999987</v>
      </c>
      <c r="G11" s="306">
        <v>1263.4608657397691</v>
      </c>
      <c r="H11" s="306">
        <v>1326.0670130355629</v>
      </c>
      <c r="I11" s="306">
        <v>1389.2471030701477</v>
      </c>
      <c r="J11" s="306">
        <v>1454.5349588917884</v>
      </c>
      <c r="K11" s="306">
        <v>1520.0161696518039</v>
      </c>
      <c r="L11" s="306">
        <v>1588.4452565947774</v>
      </c>
      <c r="M11" s="306">
        <v>1659.9549291481806</v>
      </c>
      <c r="N11" s="306">
        <v>1734.6838711397111</v>
      </c>
      <c r="O11" s="169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</row>
    <row r="12" spans="1:252" s="93" customFormat="1" ht="12.6" customHeight="1" x14ac:dyDescent="0.2">
      <c r="A12" s="15"/>
      <c r="B12" s="116"/>
      <c r="C12" s="284" t="s">
        <v>376</v>
      </c>
      <c r="D12" s="148" t="s">
        <v>14</v>
      </c>
      <c r="E12" s="116"/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0</v>
      </c>
      <c r="N12" s="306">
        <v>0</v>
      </c>
      <c r="O12" s="16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:252" s="93" customFormat="1" ht="12.6" customHeight="1" x14ac:dyDescent="0.2">
      <c r="A13" s="15"/>
      <c r="B13" s="116"/>
      <c r="C13" s="283" t="s">
        <v>377</v>
      </c>
      <c r="D13" s="149" t="s">
        <v>14</v>
      </c>
      <c r="E13" s="116"/>
      <c r="F13" s="309">
        <f>F14+F15+F16</f>
        <v>210.79999999999998</v>
      </c>
      <c r="G13" s="309">
        <f t="shared" ref="G13:N13" si="2">G14+G15+G16</f>
        <v>297.40756426818643</v>
      </c>
      <c r="H13" s="309">
        <f t="shared" si="2"/>
        <v>312.14450015622867</v>
      </c>
      <c r="I13" s="309">
        <f t="shared" si="2"/>
        <v>327.01653711198253</v>
      </c>
      <c r="J13" s="309">
        <f t="shared" si="2"/>
        <v>342.38472357721025</v>
      </c>
      <c r="K13" s="309">
        <f t="shared" si="2"/>
        <v>357.79842409263171</v>
      </c>
      <c r="L13" s="309">
        <f t="shared" si="2"/>
        <v>373.90602870837881</v>
      </c>
      <c r="M13" s="309">
        <f t="shared" si="2"/>
        <v>390.73877605530259</v>
      </c>
      <c r="N13" s="309">
        <f t="shared" si="2"/>
        <v>408.32931108546899</v>
      </c>
      <c r="O13" s="16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252" s="93" customFormat="1" ht="12.6" customHeight="1" x14ac:dyDescent="0.2">
      <c r="A14" s="15"/>
      <c r="B14" s="116"/>
      <c r="C14" s="284" t="s">
        <v>378</v>
      </c>
      <c r="D14" s="148" t="s">
        <v>14</v>
      </c>
      <c r="E14" s="116"/>
      <c r="F14" s="306">
        <v>154.58666666666667</v>
      </c>
      <c r="G14" s="306">
        <v>218.09888046333674</v>
      </c>
      <c r="H14" s="306">
        <v>228.90596678123435</v>
      </c>
      <c r="I14" s="306">
        <v>239.81212721545387</v>
      </c>
      <c r="J14" s="306">
        <v>251.08213062328753</v>
      </c>
      <c r="K14" s="306">
        <v>262.38551100126324</v>
      </c>
      <c r="L14" s="306">
        <v>274.19775438614448</v>
      </c>
      <c r="M14" s="306">
        <v>286.54176910722191</v>
      </c>
      <c r="N14" s="306">
        <v>299.4414947960106</v>
      </c>
      <c r="O14" s="16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1:252" s="93" customFormat="1" ht="12.6" customHeight="1" x14ac:dyDescent="0.2">
      <c r="A15" s="15"/>
      <c r="B15" s="116"/>
      <c r="C15" s="284" t="s">
        <v>379</v>
      </c>
      <c r="D15" s="148" t="s">
        <v>14</v>
      </c>
      <c r="E15" s="116"/>
      <c r="F15" s="306">
        <v>35.835999999999999</v>
      </c>
      <c r="G15" s="306">
        <v>50.559285925591695</v>
      </c>
      <c r="H15" s="306">
        <v>53.064565026558867</v>
      </c>
      <c r="I15" s="306">
        <v>55.592811309037032</v>
      </c>
      <c r="J15" s="306">
        <v>58.205403008125735</v>
      </c>
      <c r="K15" s="306">
        <v>60.825732095747391</v>
      </c>
      <c r="L15" s="306">
        <v>63.564024880424398</v>
      </c>
      <c r="M15" s="306">
        <v>66.425591929401435</v>
      </c>
      <c r="N15" s="306">
        <v>69.415982884529726</v>
      </c>
      <c r="O15" s="169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252" s="93" customFormat="1" ht="12.6" customHeight="1" x14ac:dyDescent="0.2">
      <c r="A16" s="15"/>
      <c r="B16" s="116"/>
      <c r="C16" s="284" t="s">
        <v>380</v>
      </c>
      <c r="D16" s="148" t="s">
        <v>14</v>
      </c>
      <c r="E16" s="116"/>
      <c r="F16" s="306">
        <v>20.377333333333336</v>
      </c>
      <c r="G16" s="306">
        <v>28.749397879258026</v>
      </c>
      <c r="H16" s="306">
        <v>30.173968348435437</v>
      </c>
      <c r="I16" s="306">
        <v>31.611598587491642</v>
      </c>
      <c r="J16" s="306">
        <v>33.097189945796991</v>
      </c>
      <c r="K16" s="306">
        <v>34.587180995621068</v>
      </c>
      <c r="L16" s="306">
        <v>36.144249441809954</v>
      </c>
      <c r="M16" s="306">
        <v>37.771415018679249</v>
      </c>
      <c r="N16" s="306">
        <v>39.471833404928667</v>
      </c>
      <c r="O16" s="169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</row>
    <row r="17" spans="1:16382" s="93" customFormat="1" ht="12.6" customHeight="1" x14ac:dyDescent="0.2">
      <c r="A17" s="15"/>
      <c r="B17" s="116"/>
      <c r="C17" s="283" t="s">
        <v>381</v>
      </c>
      <c r="D17" s="149" t="s">
        <v>14</v>
      </c>
      <c r="E17" s="116"/>
      <c r="F17" s="309">
        <v>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09">
        <v>0</v>
      </c>
      <c r="O17" s="16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16382" s="93" customFormat="1" ht="12.6" customHeight="1" x14ac:dyDescent="0.2">
      <c r="A18" s="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69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72"/>
      <c r="CP18" s="372"/>
      <c r="CQ18" s="372"/>
      <c r="CR18" s="372"/>
      <c r="CS18" s="372"/>
      <c r="CT18" s="372"/>
      <c r="CU18" s="372"/>
      <c r="CV18" s="372"/>
      <c r="CW18" s="372"/>
      <c r="CX18" s="372"/>
      <c r="CY18" s="372"/>
      <c r="CZ18" s="372"/>
      <c r="DA18" s="372"/>
      <c r="DB18" s="372"/>
      <c r="DC18" s="372"/>
      <c r="DD18" s="372"/>
      <c r="DE18" s="372"/>
      <c r="DF18" s="372"/>
      <c r="DG18" s="372"/>
      <c r="DH18" s="372"/>
      <c r="DI18" s="372"/>
      <c r="DJ18" s="372"/>
      <c r="DK18" s="372"/>
      <c r="DL18" s="372"/>
      <c r="DM18" s="372"/>
      <c r="DN18" s="372"/>
      <c r="DO18" s="372"/>
      <c r="DP18" s="372"/>
      <c r="DQ18" s="372"/>
      <c r="DR18" s="372"/>
      <c r="DS18" s="372"/>
      <c r="DT18" s="372"/>
      <c r="DU18" s="372"/>
      <c r="DV18" s="372"/>
      <c r="DW18" s="372"/>
      <c r="DX18" s="372"/>
      <c r="DY18" s="372"/>
      <c r="DZ18" s="372"/>
      <c r="EA18" s="372"/>
      <c r="EB18" s="372"/>
      <c r="EC18" s="372"/>
      <c r="ED18" s="372"/>
      <c r="EE18" s="372"/>
      <c r="EF18" s="372"/>
      <c r="EG18" s="372"/>
      <c r="EH18" s="372"/>
      <c r="EI18" s="372"/>
      <c r="EJ18" s="372"/>
      <c r="EK18" s="372"/>
      <c r="EL18" s="372"/>
      <c r="EM18" s="372"/>
      <c r="EN18" s="372"/>
      <c r="EO18" s="372"/>
      <c r="EP18" s="372"/>
      <c r="EQ18" s="372"/>
      <c r="ER18" s="372"/>
      <c r="ES18" s="372"/>
      <c r="ET18" s="372"/>
      <c r="EU18" s="372"/>
      <c r="EV18" s="372"/>
      <c r="EW18" s="372"/>
      <c r="EX18" s="372"/>
      <c r="EY18" s="372"/>
      <c r="EZ18" s="372"/>
      <c r="FA18" s="372"/>
      <c r="FB18" s="372"/>
      <c r="FC18" s="372"/>
      <c r="FD18" s="372"/>
      <c r="FE18" s="372"/>
      <c r="FF18" s="372"/>
      <c r="FG18" s="372"/>
      <c r="FH18" s="372"/>
      <c r="FI18" s="372"/>
      <c r="FJ18" s="372"/>
      <c r="FK18" s="372"/>
      <c r="FL18" s="372"/>
      <c r="FM18" s="372"/>
      <c r="FN18" s="372"/>
      <c r="FO18" s="372"/>
      <c r="FP18" s="372"/>
      <c r="FQ18" s="372"/>
      <c r="FR18" s="372"/>
      <c r="FS18" s="372"/>
      <c r="FT18" s="372"/>
      <c r="FU18" s="372"/>
      <c r="FV18" s="372"/>
      <c r="FW18" s="372"/>
      <c r="FX18" s="372"/>
      <c r="FY18" s="372"/>
      <c r="FZ18" s="372"/>
      <c r="GA18" s="372"/>
      <c r="GB18" s="372"/>
      <c r="GC18" s="372"/>
      <c r="GD18" s="372"/>
      <c r="GE18" s="372"/>
      <c r="GF18" s="372"/>
      <c r="GG18" s="372"/>
      <c r="GH18" s="372"/>
      <c r="GI18" s="372"/>
      <c r="GJ18" s="372"/>
      <c r="GK18" s="372"/>
      <c r="GL18" s="372"/>
      <c r="GM18" s="372"/>
      <c r="GN18" s="372"/>
      <c r="GO18" s="372"/>
      <c r="GP18" s="372"/>
      <c r="GQ18" s="372"/>
      <c r="GR18" s="372"/>
      <c r="GS18" s="372"/>
      <c r="GT18" s="372"/>
      <c r="GU18" s="372"/>
      <c r="GV18" s="372"/>
      <c r="GW18" s="372"/>
      <c r="GX18" s="372"/>
      <c r="GY18" s="372"/>
      <c r="GZ18" s="372"/>
      <c r="HA18" s="372"/>
      <c r="HB18" s="372"/>
      <c r="HC18" s="372"/>
      <c r="HD18" s="372"/>
      <c r="HE18" s="372"/>
      <c r="HF18" s="372"/>
      <c r="HG18" s="372"/>
      <c r="HH18" s="372"/>
      <c r="HI18" s="372"/>
      <c r="HJ18" s="372"/>
      <c r="HK18" s="372"/>
      <c r="HL18" s="372"/>
      <c r="HM18" s="372"/>
      <c r="HN18" s="372"/>
      <c r="HO18" s="372"/>
      <c r="HP18" s="372"/>
      <c r="HQ18" s="372"/>
      <c r="HR18" s="372"/>
      <c r="HS18" s="372"/>
      <c r="HT18" s="372"/>
      <c r="HU18" s="372"/>
      <c r="HV18" s="372"/>
      <c r="HW18" s="372"/>
      <c r="HX18" s="372"/>
      <c r="HY18" s="372"/>
      <c r="HZ18" s="372"/>
      <c r="IA18" s="372"/>
      <c r="IB18" s="372"/>
      <c r="IC18" s="372"/>
      <c r="ID18" s="372"/>
      <c r="IE18" s="372"/>
      <c r="IF18" s="372"/>
      <c r="IG18" s="372"/>
      <c r="IH18" s="372"/>
      <c r="II18" s="372"/>
      <c r="IJ18" s="372"/>
      <c r="IK18" s="372"/>
      <c r="IL18" s="372"/>
      <c r="IM18" s="372"/>
      <c r="IN18" s="372"/>
      <c r="IO18" s="372"/>
      <c r="IP18" s="372"/>
      <c r="IQ18" s="372"/>
      <c r="IR18" s="372"/>
      <c r="IS18" s="372"/>
      <c r="IT18" s="372"/>
      <c r="IU18" s="372"/>
      <c r="IV18" s="372"/>
      <c r="IW18" s="372"/>
      <c r="IX18" s="372"/>
      <c r="IY18" s="372"/>
      <c r="IZ18" s="372"/>
      <c r="JA18" s="372"/>
      <c r="JB18" s="372"/>
      <c r="JC18" s="372"/>
      <c r="JD18" s="372"/>
      <c r="JE18" s="372"/>
      <c r="JF18" s="372"/>
      <c r="JG18" s="372"/>
      <c r="JH18" s="372"/>
      <c r="JI18" s="372"/>
      <c r="JJ18" s="372"/>
      <c r="JK18" s="372"/>
      <c r="JL18" s="372"/>
      <c r="JM18" s="372"/>
      <c r="JN18" s="372"/>
      <c r="JO18" s="372"/>
      <c r="JP18" s="372"/>
      <c r="JQ18" s="372"/>
      <c r="JR18" s="372"/>
      <c r="JS18" s="372"/>
      <c r="JT18" s="372"/>
      <c r="JU18" s="372"/>
      <c r="JV18" s="372"/>
      <c r="JW18" s="372"/>
      <c r="JX18" s="372"/>
      <c r="JY18" s="372"/>
      <c r="JZ18" s="372"/>
      <c r="KA18" s="372"/>
      <c r="KB18" s="372"/>
      <c r="KC18" s="372"/>
      <c r="KD18" s="372"/>
      <c r="KE18" s="372"/>
      <c r="KF18" s="372"/>
      <c r="KG18" s="372"/>
      <c r="KH18" s="372"/>
      <c r="KI18" s="372"/>
      <c r="KJ18" s="372"/>
      <c r="KK18" s="372"/>
      <c r="KL18" s="372"/>
      <c r="KM18" s="372"/>
      <c r="KN18" s="372"/>
      <c r="KO18" s="372"/>
      <c r="KP18" s="372"/>
      <c r="KQ18" s="372"/>
      <c r="KR18" s="372"/>
      <c r="KS18" s="372"/>
      <c r="KT18" s="372"/>
      <c r="KU18" s="372"/>
      <c r="KV18" s="372"/>
      <c r="KW18" s="372"/>
      <c r="KX18" s="372"/>
      <c r="KY18" s="372"/>
      <c r="KZ18" s="372"/>
      <c r="LA18" s="372"/>
      <c r="LB18" s="372"/>
      <c r="LC18" s="372"/>
      <c r="LD18" s="372"/>
      <c r="LE18" s="372"/>
      <c r="LF18" s="372"/>
      <c r="LG18" s="372"/>
      <c r="LH18" s="372"/>
      <c r="LI18" s="372"/>
      <c r="LJ18" s="372"/>
      <c r="LK18" s="372"/>
      <c r="LL18" s="372"/>
      <c r="LM18" s="372"/>
      <c r="LN18" s="372"/>
      <c r="LO18" s="372"/>
      <c r="LP18" s="372"/>
      <c r="LQ18" s="372"/>
      <c r="LR18" s="372"/>
      <c r="LS18" s="372"/>
      <c r="LT18" s="372"/>
      <c r="LU18" s="372"/>
      <c r="LV18" s="372"/>
      <c r="LW18" s="372"/>
      <c r="LX18" s="372"/>
      <c r="LY18" s="372"/>
      <c r="LZ18" s="372"/>
      <c r="MA18" s="372"/>
      <c r="MB18" s="372"/>
      <c r="MC18" s="372"/>
      <c r="MD18" s="372"/>
      <c r="ME18" s="372"/>
      <c r="MF18" s="372"/>
      <c r="MG18" s="372"/>
      <c r="MH18" s="372"/>
      <c r="MI18" s="372"/>
      <c r="MJ18" s="372"/>
      <c r="MK18" s="372"/>
      <c r="ML18" s="372"/>
      <c r="MM18" s="372"/>
      <c r="MN18" s="372"/>
      <c r="MO18" s="372"/>
      <c r="MP18" s="372"/>
      <c r="MQ18" s="372"/>
      <c r="MR18" s="372"/>
      <c r="MS18" s="372"/>
      <c r="MT18" s="372"/>
      <c r="MU18" s="372"/>
      <c r="MV18" s="372"/>
      <c r="MW18" s="372"/>
      <c r="MX18" s="372"/>
      <c r="MY18" s="372"/>
      <c r="MZ18" s="372"/>
      <c r="NA18" s="372"/>
      <c r="NB18" s="372"/>
      <c r="NC18" s="372"/>
      <c r="ND18" s="372"/>
      <c r="NE18" s="372"/>
      <c r="NF18" s="372"/>
      <c r="NG18" s="372"/>
      <c r="NH18" s="372"/>
      <c r="NI18" s="372"/>
      <c r="NJ18" s="372"/>
      <c r="NK18" s="372"/>
      <c r="NL18" s="372"/>
      <c r="NM18" s="372"/>
      <c r="NN18" s="372"/>
      <c r="NO18" s="372"/>
      <c r="NP18" s="372"/>
      <c r="NQ18" s="372"/>
      <c r="NR18" s="372"/>
      <c r="NS18" s="372"/>
      <c r="NT18" s="372"/>
      <c r="NU18" s="372"/>
      <c r="NV18" s="372"/>
      <c r="NW18" s="372"/>
      <c r="NX18" s="372"/>
      <c r="NY18" s="372"/>
      <c r="NZ18" s="372"/>
      <c r="OA18" s="372"/>
      <c r="OB18" s="372"/>
      <c r="OC18" s="372"/>
      <c r="OD18" s="372"/>
      <c r="OE18" s="372"/>
      <c r="OF18" s="372"/>
      <c r="OG18" s="372"/>
      <c r="OH18" s="372"/>
      <c r="OI18" s="372"/>
      <c r="OJ18" s="372"/>
      <c r="OK18" s="372"/>
      <c r="OL18" s="372"/>
      <c r="OM18" s="372"/>
      <c r="ON18" s="372"/>
      <c r="OO18" s="372"/>
      <c r="OP18" s="372"/>
      <c r="OQ18" s="372"/>
      <c r="OR18" s="372"/>
      <c r="OS18" s="372"/>
      <c r="OT18" s="372"/>
      <c r="OU18" s="372"/>
      <c r="OV18" s="372"/>
      <c r="OW18" s="372"/>
      <c r="OX18" s="372"/>
      <c r="OY18" s="372"/>
      <c r="OZ18" s="372"/>
      <c r="PA18" s="372"/>
      <c r="PB18" s="372"/>
      <c r="PC18" s="372"/>
      <c r="PD18" s="372"/>
      <c r="PE18" s="372"/>
      <c r="PF18" s="372"/>
      <c r="PG18" s="372"/>
      <c r="PH18" s="372"/>
      <c r="PI18" s="372"/>
      <c r="PJ18" s="372"/>
      <c r="PK18" s="372"/>
      <c r="PL18" s="372"/>
      <c r="PM18" s="372"/>
      <c r="PN18" s="372"/>
      <c r="PO18" s="372"/>
      <c r="PP18" s="372"/>
      <c r="PQ18" s="372"/>
      <c r="PR18" s="372"/>
      <c r="PS18" s="372"/>
      <c r="PT18" s="372"/>
      <c r="PU18" s="372"/>
      <c r="PV18" s="372"/>
      <c r="PW18" s="372"/>
      <c r="PX18" s="372"/>
      <c r="PY18" s="372"/>
      <c r="PZ18" s="372"/>
      <c r="QA18" s="372"/>
      <c r="QB18" s="372"/>
      <c r="QC18" s="372"/>
      <c r="QD18" s="372"/>
      <c r="QE18" s="372"/>
      <c r="QF18" s="372"/>
      <c r="QG18" s="372"/>
      <c r="QH18" s="372"/>
      <c r="QI18" s="372"/>
      <c r="QJ18" s="372"/>
      <c r="QK18" s="372"/>
      <c r="QL18" s="372"/>
      <c r="QM18" s="372"/>
      <c r="QN18" s="372"/>
      <c r="QO18" s="372"/>
      <c r="QP18" s="372"/>
      <c r="QQ18" s="372"/>
      <c r="QR18" s="372"/>
      <c r="QS18" s="372"/>
      <c r="QT18" s="372"/>
      <c r="QU18" s="372"/>
      <c r="QV18" s="372"/>
      <c r="QW18" s="372"/>
      <c r="QX18" s="372"/>
      <c r="QY18" s="372"/>
      <c r="QZ18" s="372"/>
      <c r="RA18" s="372"/>
      <c r="RB18" s="372"/>
      <c r="RC18" s="372"/>
      <c r="RD18" s="372"/>
      <c r="RE18" s="372"/>
      <c r="RF18" s="372"/>
      <c r="RG18" s="372"/>
      <c r="RH18" s="372"/>
      <c r="RI18" s="372"/>
      <c r="RJ18" s="372"/>
      <c r="RK18" s="372"/>
      <c r="RL18" s="372"/>
      <c r="RM18" s="372"/>
      <c r="RN18" s="372"/>
      <c r="RO18" s="372"/>
      <c r="RP18" s="372"/>
      <c r="RQ18" s="372"/>
      <c r="RR18" s="372"/>
      <c r="RS18" s="372"/>
      <c r="RT18" s="372"/>
      <c r="RU18" s="372"/>
      <c r="RV18" s="372"/>
      <c r="RW18" s="372"/>
      <c r="RX18" s="372"/>
      <c r="RY18" s="372"/>
      <c r="RZ18" s="372"/>
      <c r="SA18" s="372"/>
      <c r="SB18" s="372"/>
      <c r="SC18" s="372"/>
      <c r="SD18" s="372"/>
      <c r="SE18" s="372"/>
      <c r="SF18" s="372"/>
      <c r="SG18" s="372"/>
      <c r="SH18" s="372"/>
      <c r="SI18" s="372"/>
      <c r="SJ18" s="372"/>
      <c r="SK18" s="372"/>
      <c r="SL18" s="372"/>
      <c r="SM18" s="372"/>
      <c r="SN18" s="372"/>
      <c r="SO18" s="372"/>
      <c r="SP18" s="372"/>
      <c r="SQ18" s="372"/>
      <c r="SR18" s="372"/>
      <c r="SS18" s="372"/>
      <c r="ST18" s="372"/>
      <c r="SU18" s="372"/>
      <c r="SV18" s="372"/>
      <c r="SW18" s="372"/>
      <c r="SX18" s="372"/>
      <c r="SY18" s="372"/>
      <c r="SZ18" s="372"/>
      <c r="TA18" s="372"/>
      <c r="TB18" s="372"/>
      <c r="TC18" s="372"/>
      <c r="TD18" s="372"/>
      <c r="TE18" s="372"/>
      <c r="TF18" s="372"/>
      <c r="TG18" s="372"/>
      <c r="TH18" s="372"/>
      <c r="TI18" s="372"/>
      <c r="TJ18" s="372"/>
      <c r="TK18" s="372"/>
      <c r="TL18" s="372"/>
      <c r="TM18" s="372"/>
      <c r="TN18" s="372"/>
      <c r="TO18" s="372"/>
      <c r="TP18" s="372"/>
      <c r="TQ18" s="372"/>
      <c r="TR18" s="372"/>
      <c r="TS18" s="372"/>
      <c r="TT18" s="372"/>
      <c r="TU18" s="372"/>
      <c r="TV18" s="372"/>
      <c r="TW18" s="372"/>
      <c r="TX18" s="372"/>
      <c r="TY18" s="372"/>
      <c r="TZ18" s="372"/>
      <c r="UA18" s="372"/>
      <c r="UB18" s="372"/>
      <c r="UC18" s="372"/>
      <c r="UD18" s="372"/>
      <c r="UE18" s="372"/>
      <c r="UF18" s="372"/>
      <c r="UG18" s="372"/>
      <c r="UH18" s="372"/>
      <c r="UI18" s="372"/>
      <c r="UJ18" s="372"/>
      <c r="UK18" s="372"/>
      <c r="UL18" s="372"/>
      <c r="UM18" s="372"/>
      <c r="UN18" s="372"/>
      <c r="UO18" s="372"/>
      <c r="UP18" s="372"/>
      <c r="UQ18" s="372"/>
      <c r="UR18" s="372"/>
      <c r="US18" s="372"/>
      <c r="UT18" s="372"/>
      <c r="UU18" s="372"/>
      <c r="UV18" s="372"/>
      <c r="UW18" s="372"/>
      <c r="UX18" s="372"/>
      <c r="UY18" s="372"/>
      <c r="UZ18" s="372"/>
      <c r="VA18" s="372"/>
      <c r="VB18" s="372"/>
      <c r="VC18" s="372"/>
      <c r="VD18" s="372"/>
      <c r="VE18" s="372"/>
      <c r="VF18" s="372"/>
      <c r="VG18" s="372"/>
      <c r="VH18" s="372"/>
      <c r="VI18" s="372"/>
      <c r="VJ18" s="372"/>
      <c r="VK18" s="372"/>
      <c r="VL18" s="372"/>
      <c r="VM18" s="372"/>
      <c r="VN18" s="372"/>
      <c r="VO18" s="372"/>
      <c r="VP18" s="372"/>
      <c r="VQ18" s="372"/>
      <c r="VR18" s="372"/>
      <c r="VS18" s="372"/>
      <c r="VT18" s="372"/>
      <c r="VU18" s="372"/>
      <c r="VV18" s="372"/>
      <c r="VW18" s="372"/>
      <c r="VX18" s="372"/>
      <c r="VY18" s="372"/>
      <c r="VZ18" s="372"/>
      <c r="WA18" s="372"/>
      <c r="WB18" s="372"/>
      <c r="WC18" s="372"/>
      <c r="WD18" s="372"/>
      <c r="WE18" s="372"/>
      <c r="WF18" s="372"/>
      <c r="WG18" s="372"/>
      <c r="WH18" s="372"/>
      <c r="WI18" s="372"/>
      <c r="WJ18" s="372"/>
      <c r="WK18" s="372"/>
      <c r="WL18" s="372"/>
      <c r="WM18" s="372"/>
      <c r="WN18" s="372"/>
      <c r="WO18" s="372"/>
      <c r="WP18" s="372"/>
      <c r="WQ18" s="372"/>
      <c r="WR18" s="372"/>
      <c r="WS18" s="372"/>
      <c r="WT18" s="372"/>
      <c r="WU18" s="372"/>
      <c r="WV18" s="372"/>
      <c r="WW18" s="372"/>
      <c r="WX18" s="372"/>
      <c r="WY18" s="372"/>
      <c r="WZ18" s="372"/>
      <c r="XA18" s="372"/>
      <c r="XB18" s="372"/>
      <c r="XC18" s="372"/>
      <c r="XD18" s="372"/>
      <c r="XE18" s="372"/>
      <c r="XF18" s="372"/>
      <c r="XG18" s="372"/>
      <c r="XH18" s="372"/>
      <c r="XI18" s="372"/>
      <c r="XJ18" s="372"/>
      <c r="XK18" s="372"/>
      <c r="XL18" s="372"/>
      <c r="XM18" s="372"/>
      <c r="XN18" s="372"/>
      <c r="XO18" s="372"/>
      <c r="XP18" s="372"/>
      <c r="XQ18" s="372"/>
      <c r="XR18" s="372"/>
      <c r="XS18" s="372"/>
      <c r="XT18" s="372"/>
      <c r="XU18" s="372"/>
      <c r="XV18" s="372"/>
      <c r="XW18" s="372"/>
      <c r="XX18" s="372"/>
      <c r="XY18" s="372"/>
      <c r="XZ18" s="372"/>
      <c r="YA18" s="372"/>
      <c r="YB18" s="372"/>
      <c r="YC18" s="372"/>
      <c r="YD18" s="372"/>
      <c r="YE18" s="372"/>
      <c r="YF18" s="372"/>
      <c r="YG18" s="372"/>
      <c r="YH18" s="372"/>
      <c r="YI18" s="372"/>
      <c r="YJ18" s="372"/>
      <c r="YK18" s="372"/>
      <c r="YL18" s="372"/>
      <c r="YM18" s="372"/>
      <c r="YN18" s="372"/>
      <c r="YO18" s="372"/>
      <c r="YP18" s="372"/>
      <c r="YQ18" s="372"/>
      <c r="YR18" s="372"/>
      <c r="YS18" s="372"/>
      <c r="YT18" s="372"/>
      <c r="YU18" s="372"/>
      <c r="YV18" s="372"/>
      <c r="YW18" s="372"/>
      <c r="YX18" s="372"/>
      <c r="YY18" s="372"/>
      <c r="YZ18" s="372"/>
      <c r="ZA18" s="372"/>
      <c r="ZB18" s="372"/>
      <c r="ZC18" s="372"/>
      <c r="ZD18" s="372"/>
      <c r="ZE18" s="372"/>
      <c r="ZF18" s="372"/>
      <c r="ZG18" s="372"/>
      <c r="ZH18" s="372"/>
      <c r="ZI18" s="372"/>
      <c r="ZJ18" s="372"/>
      <c r="ZK18" s="372"/>
      <c r="ZL18" s="372"/>
      <c r="ZM18" s="372"/>
      <c r="ZN18" s="372"/>
      <c r="ZO18" s="372"/>
      <c r="ZP18" s="372"/>
      <c r="ZQ18" s="372"/>
      <c r="ZR18" s="372"/>
      <c r="ZS18" s="372"/>
      <c r="ZT18" s="372"/>
      <c r="ZU18" s="372"/>
      <c r="ZV18" s="372"/>
      <c r="ZW18" s="372"/>
      <c r="ZX18" s="372"/>
      <c r="ZY18" s="372"/>
      <c r="ZZ18" s="372"/>
      <c r="AAA18" s="372"/>
      <c r="AAB18" s="372"/>
      <c r="AAC18" s="372"/>
      <c r="AAD18" s="372"/>
      <c r="AAE18" s="372"/>
      <c r="AAF18" s="372"/>
      <c r="AAG18" s="372"/>
      <c r="AAH18" s="372"/>
      <c r="AAI18" s="372"/>
      <c r="AAJ18" s="372"/>
      <c r="AAK18" s="372"/>
      <c r="AAL18" s="372"/>
      <c r="AAM18" s="372"/>
      <c r="AAN18" s="372"/>
      <c r="AAO18" s="372"/>
      <c r="AAP18" s="372"/>
      <c r="AAQ18" s="372"/>
      <c r="AAR18" s="372"/>
      <c r="AAS18" s="372"/>
      <c r="AAT18" s="372"/>
      <c r="AAU18" s="372"/>
      <c r="AAV18" s="372"/>
      <c r="AAW18" s="372"/>
      <c r="AAX18" s="372"/>
      <c r="AAY18" s="372"/>
      <c r="AAZ18" s="372"/>
      <c r="ABA18" s="372"/>
      <c r="ABB18" s="372"/>
      <c r="ABC18" s="372"/>
      <c r="ABD18" s="372"/>
      <c r="ABE18" s="372"/>
      <c r="ABF18" s="372"/>
      <c r="ABG18" s="372"/>
      <c r="ABH18" s="372"/>
      <c r="ABI18" s="372"/>
      <c r="ABJ18" s="372"/>
      <c r="ABK18" s="372"/>
      <c r="ABL18" s="372"/>
      <c r="ABM18" s="372"/>
      <c r="ABN18" s="372"/>
      <c r="ABO18" s="372"/>
      <c r="ABP18" s="372"/>
      <c r="ABQ18" s="372"/>
      <c r="ABR18" s="372"/>
      <c r="ABS18" s="372"/>
      <c r="ABT18" s="372"/>
      <c r="ABU18" s="372"/>
      <c r="ABV18" s="372"/>
      <c r="ABW18" s="372"/>
      <c r="ABX18" s="372"/>
      <c r="ABY18" s="372"/>
      <c r="ABZ18" s="372"/>
      <c r="ACA18" s="372"/>
      <c r="ACB18" s="372"/>
      <c r="ACC18" s="372"/>
      <c r="ACD18" s="372"/>
      <c r="ACE18" s="372"/>
      <c r="ACF18" s="372"/>
      <c r="ACG18" s="372"/>
      <c r="ACH18" s="372"/>
      <c r="ACI18" s="372"/>
      <c r="ACJ18" s="372"/>
      <c r="ACK18" s="372"/>
      <c r="ACL18" s="372"/>
      <c r="ACM18" s="372"/>
      <c r="ACN18" s="372"/>
      <c r="ACO18" s="372"/>
      <c r="ACP18" s="372"/>
      <c r="ACQ18" s="372"/>
      <c r="ACR18" s="372"/>
      <c r="ACS18" s="372"/>
      <c r="ACT18" s="372"/>
      <c r="ACU18" s="372"/>
      <c r="ACV18" s="372"/>
      <c r="ACW18" s="372"/>
      <c r="ACX18" s="372"/>
      <c r="ACY18" s="372"/>
      <c r="ACZ18" s="372"/>
      <c r="ADA18" s="372"/>
      <c r="ADB18" s="372"/>
      <c r="ADC18" s="372"/>
      <c r="ADD18" s="372"/>
      <c r="ADE18" s="372"/>
      <c r="ADF18" s="372"/>
      <c r="ADG18" s="372"/>
      <c r="ADH18" s="372"/>
      <c r="ADI18" s="372"/>
      <c r="ADJ18" s="372"/>
      <c r="ADK18" s="372"/>
      <c r="ADL18" s="372"/>
      <c r="ADM18" s="372"/>
      <c r="ADN18" s="372"/>
      <c r="ADO18" s="372"/>
      <c r="ADP18" s="372"/>
      <c r="ADQ18" s="372"/>
      <c r="ADR18" s="372"/>
      <c r="ADS18" s="372"/>
      <c r="ADT18" s="372"/>
      <c r="ADU18" s="372"/>
      <c r="ADV18" s="372"/>
      <c r="ADW18" s="372"/>
      <c r="ADX18" s="372"/>
      <c r="ADY18" s="372"/>
      <c r="ADZ18" s="372"/>
      <c r="AEA18" s="372"/>
      <c r="AEB18" s="372"/>
      <c r="AEC18" s="372"/>
      <c r="AED18" s="372"/>
      <c r="AEE18" s="372"/>
      <c r="AEF18" s="372"/>
      <c r="AEG18" s="372"/>
      <c r="AEH18" s="372"/>
      <c r="AEI18" s="372"/>
      <c r="AEJ18" s="372"/>
      <c r="AEK18" s="372"/>
      <c r="AEL18" s="372"/>
      <c r="AEM18" s="372"/>
      <c r="AEN18" s="372"/>
      <c r="AEO18" s="372"/>
      <c r="AEP18" s="372"/>
      <c r="AEQ18" s="372"/>
      <c r="AER18" s="372"/>
      <c r="AES18" s="372"/>
      <c r="AET18" s="372"/>
      <c r="AEU18" s="372"/>
      <c r="AEV18" s="372"/>
      <c r="AEW18" s="372"/>
      <c r="AEX18" s="372"/>
      <c r="AEY18" s="372"/>
      <c r="AEZ18" s="372"/>
      <c r="AFA18" s="372"/>
      <c r="AFB18" s="372"/>
      <c r="AFC18" s="372"/>
      <c r="AFD18" s="372"/>
      <c r="AFE18" s="372"/>
      <c r="AFF18" s="372"/>
      <c r="AFG18" s="372"/>
      <c r="AFH18" s="372"/>
      <c r="AFI18" s="372"/>
      <c r="AFJ18" s="372"/>
      <c r="AFK18" s="372"/>
      <c r="AFL18" s="372"/>
      <c r="AFM18" s="372"/>
      <c r="AFN18" s="372"/>
      <c r="AFO18" s="372"/>
      <c r="AFP18" s="372"/>
      <c r="AFQ18" s="372"/>
      <c r="AFR18" s="372"/>
      <c r="AFS18" s="372"/>
      <c r="AFT18" s="372"/>
      <c r="AFU18" s="372"/>
      <c r="AFV18" s="372"/>
      <c r="AFW18" s="372"/>
      <c r="AFX18" s="372"/>
      <c r="AFY18" s="372"/>
      <c r="AFZ18" s="372"/>
      <c r="AGA18" s="372"/>
      <c r="AGB18" s="372"/>
      <c r="AGC18" s="372"/>
      <c r="AGD18" s="372"/>
      <c r="AGE18" s="372"/>
      <c r="AGF18" s="372"/>
      <c r="AGG18" s="372"/>
      <c r="AGH18" s="372"/>
      <c r="AGI18" s="372"/>
      <c r="AGJ18" s="372"/>
      <c r="AGK18" s="372"/>
      <c r="AGL18" s="372"/>
      <c r="AGM18" s="372"/>
      <c r="AGN18" s="372"/>
      <c r="AGO18" s="372"/>
      <c r="AGP18" s="372"/>
      <c r="AGQ18" s="372"/>
      <c r="AGR18" s="372"/>
      <c r="AGS18" s="372"/>
      <c r="AGT18" s="372"/>
      <c r="AGU18" s="372"/>
      <c r="AGV18" s="372"/>
      <c r="AGW18" s="372"/>
      <c r="AGX18" s="372"/>
      <c r="AGY18" s="372"/>
      <c r="AGZ18" s="372"/>
      <c r="AHA18" s="372"/>
      <c r="AHB18" s="372"/>
      <c r="AHC18" s="372"/>
      <c r="AHD18" s="372"/>
      <c r="AHE18" s="372"/>
      <c r="AHF18" s="372"/>
      <c r="AHG18" s="372"/>
      <c r="AHH18" s="372"/>
      <c r="AHI18" s="372"/>
      <c r="AHJ18" s="372"/>
      <c r="AHK18" s="372"/>
      <c r="AHL18" s="372"/>
      <c r="AHM18" s="372"/>
      <c r="AHN18" s="372"/>
      <c r="AHO18" s="372"/>
      <c r="AHP18" s="372"/>
      <c r="AHQ18" s="372"/>
      <c r="AHR18" s="372"/>
      <c r="AHS18" s="372"/>
      <c r="AHT18" s="372"/>
      <c r="AHU18" s="372"/>
      <c r="AHV18" s="372"/>
      <c r="AHW18" s="372"/>
      <c r="AHX18" s="372"/>
      <c r="AHY18" s="372"/>
      <c r="AHZ18" s="372"/>
      <c r="AIA18" s="372"/>
      <c r="AIB18" s="372"/>
      <c r="AIC18" s="372"/>
      <c r="AID18" s="372"/>
      <c r="AIE18" s="372"/>
      <c r="AIF18" s="372"/>
      <c r="AIG18" s="372"/>
      <c r="AIH18" s="372"/>
      <c r="AII18" s="372"/>
      <c r="AIJ18" s="372"/>
      <c r="AIK18" s="372"/>
      <c r="AIL18" s="372"/>
      <c r="AIM18" s="372"/>
      <c r="AIN18" s="372"/>
      <c r="AIO18" s="372"/>
      <c r="AIP18" s="372"/>
      <c r="AIQ18" s="372"/>
      <c r="AIR18" s="372"/>
      <c r="AIS18" s="372"/>
      <c r="AIT18" s="372"/>
      <c r="AIU18" s="372"/>
      <c r="AIV18" s="372"/>
      <c r="AIW18" s="372"/>
      <c r="AIX18" s="372"/>
      <c r="AIY18" s="372"/>
      <c r="AIZ18" s="372"/>
      <c r="AJA18" s="372"/>
      <c r="AJB18" s="372"/>
      <c r="AJC18" s="372"/>
      <c r="AJD18" s="372"/>
      <c r="AJE18" s="372"/>
      <c r="AJF18" s="372"/>
      <c r="AJG18" s="372"/>
      <c r="AJH18" s="372"/>
      <c r="AJI18" s="372"/>
      <c r="AJJ18" s="372"/>
      <c r="AJK18" s="372"/>
      <c r="AJL18" s="372"/>
      <c r="AJM18" s="372"/>
      <c r="AJN18" s="372"/>
      <c r="AJO18" s="372"/>
      <c r="AJP18" s="372"/>
      <c r="AJQ18" s="372"/>
      <c r="AJR18" s="372"/>
      <c r="AJS18" s="372"/>
      <c r="AJT18" s="372"/>
      <c r="AJU18" s="372"/>
      <c r="AJV18" s="372"/>
      <c r="AJW18" s="372"/>
      <c r="AJX18" s="372"/>
      <c r="AJY18" s="372"/>
      <c r="AJZ18" s="372"/>
      <c r="AKA18" s="372"/>
      <c r="AKB18" s="372"/>
      <c r="AKC18" s="372"/>
      <c r="AKD18" s="372"/>
      <c r="AKE18" s="372"/>
      <c r="AKF18" s="372"/>
      <c r="AKG18" s="372"/>
      <c r="AKH18" s="372"/>
      <c r="AKI18" s="372"/>
      <c r="AKJ18" s="372"/>
      <c r="AKK18" s="372"/>
      <c r="AKL18" s="372"/>
      <c r="AKM18" s="372"/>
      <c r="AKN18" s="372"/>
      <c r="AKO18" s="372"/>
      <c r="AKP18" s="372"/>
      <c r="AKQ18" s="372"/>
      <c r="AKR18" s="372"/>
      <c r="AKS18" s="372"/>
      <c r="AKT18" s="372"/>
      <c r="AKU18" s="372"/>
      <c r="AKV18" s="372"/>
      <c r="AKW18" s="372"/>
      <c r="AKX18" s="372"/>
      <c r="AKY18" s="372"/>
      <c r="AKZ18" s="372"/>
      <c r="ALA18" s="372"/>
      <c r="ALB18" s="372"/>
      <c r="ALC18" s="372"/>
      <c r="ALD18" s="372"/>
      <c r="ALE18" s="372"/>
      <c r="ALF18" s="372"/>
      <c r="ALG18" s="372"/>
      <c r="ALH18" s="372"/>
      <c r="ALI18" s="372"/>
      <c r="ALJ18" s="372"/>
      <c r="ALK18" s="372"/>
      <c r="ALL18" s="372"/>
      <c r="ALM18" s="372"/>
      <c r="ALN18" s="372"/>
      <c r="ALO18" s="372"/>
      <c r="ALP18" s="372"/>
      <c r="ALQ18" s="372"/>
      <c r="ALR18" s="372"/>
      <c r="ALS18" s="372"/>
      <c r="ALT18" s="372"/>
      <c r="ALU18" s="372"/>
      <c r="ALV18" s="372"/>
      <c r="ALW18" s="372"/>
      <c r="ALX18" s="372"/>
      <c r="ALY18" s="372"/>
      <c r="ALZ18" s="372"/>
      <c r="AMA18" s="372"/>
      <c r="AMB18" s="372"/>
      <c r="AMC18" s="372"/>
      <c r="AMD18" s="372"/>
      <c r="AME18" s="372"/>
      <c r="AMF18" s="372"/>
      <c r="AMG18" s="372"/>
      <c r="AMH18" s="372"/>
      <c r="AMI18" s="372"/>
      <c r="AMJ18" s="372"/>
      <c r="AMK18" s="372"/>
      <c r="AML18" s="372"/>
      <c r="AMM18" s="372"/>
      <c r="AMN18" s="372"/>
      <c r="AMO18" s="372"/>
      <c r="AMP18" s="372"/>
      <c r="AMQ18" s="372"/>
      <c r="AMR18" s="372"/>
      <c r="AMS18" s="372"/>
      <c r="AMT18" s="372"/>
      <c r="AMU18" s="372"/>
      <c r="AMV18" s="372"/>
      <c r="AMW18" s="372"/>
      <c r="AMX18" s="372"/>
      <c r="AMY18" s="372"/>
      <c r="AMZ18" s="372"/>
      <c r="ANA18" s="372"/>
      <c r="ANB18" s="372"/>
      <c r="ANC18" s="372"/>
      <c r="AND18" s="372"/>
      <c r="ANE18" s="372"/>
      <c r="ANF18" s="372"/>
      <c r="ANG18" s="372"/>
      <c r="ANH18" s="372"/>
      <c r="ANI18" s="372"/>
      <c r="ANJ18" s="372"/>
      <c r="ANK18" s="372"/>
      <c r="ANL18" s="372"/>
      <c r="ANM18" s="372"/>
      <c r="ANN18" s="372"/>
      <c r="ANO18" s="372"/>
      <c r="ANP18" s="372"/>
      <c r="ANQ18" s="372"/>
      <c r="ANR18" s="372"/>
      <c r="ANS18" s="372"/>
      <c r="ANT18" s="372"/>
      <c r="ANU18" s="372"/>
      <c r="ANV18" s="372"/>
      <c r="ANW18" s="372"/>
      <c r="ANX18" s="372"/>
      <c r="ANY18" s="372"/>
      <c r="ANZ18" s="372"/>
      <c r="AOA18" s="372"/>
      <c r="AOB18" s="372"/>
      <c r="AOC18" s="372"/>
      <c r="AOD18" s="372"/>
      <c r="AOE18" s="372"/>
      <c r="AOF18" s="372"/>
      <c r="AOG18" s="372"/>
      <c r="AOH18" s="372"/>
      <c r="AOI18" s="372"/>
      <c r="AOJ18" s="372"/>
      <c r="AOK18" s="372"/>
      <c r="AOL18" s="372"/>
      <c r="AOM18" s="372"/>
      <c r="AON18" s="372"/>
      <c r="AOO18" s="372"/>
      <c r="AOP18" s="372"/>
      <c r="AOQ18" s="372"/>
      <c r="AOR18" s="372"/>
      <c r="AOS18" s="372"/>
      <c r="AOT18" s="372"/>
      <c r="AOU18" s="372"/>
      <c r="AOV18" s="372"/>
      <c r="AOW18" s="372"/>
      <c r="AOX18" s="372"/>
      <c r="AOY18" s="372"/>
      <c r="AOZ18" s="372"/>
      <c r="APA18" s="372"/>
      <c r="APB18" s="372"/>
      <c r="APC18" s="372"/>
      <c r="APD18" s="372"/>
      <c r="APE18" s="372"/>
      <c r="APF18" s="372"/>
      <c r="APG18" s="372"/>
      <c r="APH18" s="372"/>
      <c r="API18" s="372"/>
      <c r="APJ18" s="372"/>
      <c r="APK18" s="372"/>
      <c r="APL18" s="372"/>
      <c r="APM18" s="372"/>
      <c r="APN18" s="372"/>
      <c r="APO18" s="372"/>
      <c r="APP18" s="372"/>
      <c r="APQ18" s="372"/>
      <c r="APR18" s="372"/>
      <c r="APS18" s="372"/>
      <c r="APT18" s="372"/>
      <c r="APU18" s="372"/>
      <c r="APV18" s="372"/>
      <c r="APW18" s="372"/>
      <c r="APX18" s="372"/>
      <c r="APY18" s="372"/>
      <c r="APZ18" s="372"/>
      <c r="AQA18" s="372"/>
      <c r="AQB18" s="372"/>
      <c r="AQC18" s="372"/>
      <c r="AQD18" s="372"/>
      <c r="AQE18" s="372"/>
      <c r="AQF18" s="372"/>
      <c r="AQG18" s="372"/>
      <c r="AQH18" s="372"/>
      <c r="AQI18" s="372"/>
      <c r="AQJ18" s="372"/>
      <c r="AQK18" s="372"/>
      <c r="AQL18" s="372"/>
      <c r="AQM18" s="372"/>
      <c r="AQN18" s="372"/>
      <c r="AQO18" s="372"/>
      <c r="AQP18" s="372"/>
      <c r="AQQ18" s="372"/>
      <c r="AQR18" s="372"/>
      <c r="AQS18" s="372"/>
      <c r="AQT18" s="372"/>
      <c r="AQU18" s="372"/>
      <c r="AQV18" s="372"/>
      <c r="AQW18" s="372"/>
      <c r="AQX18" s="372"/>
      <c r="AQY18" s="372"/>
      <c r="AQZ18" s="372"/>
      <c r="ARA18" s="372"/>
      <c r="ARB18" s="372"/>
      <c r="ARC18" s="372"/>
      <c r="ARD18" s="372"/>
      <c r="ARE18" s="372"/>
      <c r="ARF18" s="372"/>
      <c r="ARG18" s="372"/>
      <c r="ARH18" s="372"/>
      <c r="ARI18" s="372"/>
      <c r="ARJ18" s="372"/>
      <c r="ARK18" s="372"/>
      <c r="ARL18" s="372"/>
      <c r="ARM18" s="372"/>
      <c r="ARN18" s="372"/>
      <c r="ARO18" s="372"/>
      <c r="ARP18" s="372"/>
      <c r="ARQ18" s="372"/>
      <c r="ARR18" s="372"/>
      <c r="ARS18" s="372"/>
      <c r="ART18" s="372"/>
      <c r="ARU18" s="372"/>
      <c r="ARV18" s="372"/>
      <c r="ARW18" s="372"/>
      <c r="ARX18" s="372"/>
      <c r="ARY18" s="372"/>
      <c r="ARZ18" s="372"/>
      <c r="ASA18" s="372"/>
      <c r="ASB18" s="372"/>
      <c r="ASC18" s="372"/>
      <c r="ASD18" s="372"/>
      <c r="ASE18" s="372"/>
      <c r="ASF18" s="372"/>
      <c r="ASG18" s="372"/>
      <c r="ASH18" s="372"/>
      <c r="ASI18" s="372"/>
      <c r="ASJ18" s="372"/>
      <c r="ASK18" s="372"/>
      <c r="ASL18" s="372"/>
      <c r="ASM18" s="372"/>
      <c r="ASN18" s="372"/>
      <c r="ASO18" s="372"/>
      <c r="ASP18" s="372"/>
      <c r="ASQ18" s="372"/>
      <c r="ASR18" s="372"/>
      <c r="ASS18" s="372"/>
      <c r="AST18" s="372"/>
      <c r="ASU18" s="372"/>
      <c r="ASV18" s="372"/>
      <c r="ASW18" s="372"/>
      <c r="ASX18" s="372"/>
      <c r="ASY18" s="372"/>
      <c r="ASZ18" s="372"/>
      <c r="ATA18" s="372"/>
      <c r="ATB18" s="372"/>
      <c r="ATC18" s="372"/>
      <c r="ATD18" s="372"/>
      <c r="ATE18" s="372"/>
      <c r="ATF18" s="372"/>
      <c r="ATG18" s="372"/>
      <c r="ATH18" s="372"/>
      <c r="ATI18" s="372"/>
      <c r="ATJ18" s="372"/>
      <c r="ATK18" s="372"/>
      <c r="ATL18" s="372"/>
      <c r="ATM18" s="372"/>
      <c r="ATN18" s="372"/>
      <c r="ATO18" s="372"/>
      <c r="ATP18" s="372"/>
      <c r="ATQ18" s="372"/>
      <c r="ATR18" s="372"/>
      <c r="ATS18" s="372"/>
      <c r="ATT18" s="372"/>
      <c r="ATU18" s="372"/>
      <c r="ATV18" s="372"/>
      <c r="ATW18" s="372"/>
      <c r="ATX18" s="372"/>
      <c r="ATY18" s="372"/>
      <c r="ATZ18" s="372"/>
      <c r="AUA18" s="372"/>
      <c r="AUB18" s="372"/>
      <c r="AUC18" s="372"/>
      <c r="AUD18" s="372"/>
      <c r="AUE18" s="372"/>
      <c r="AUF18" s="372"/>
      <c r="AUG18" s="372"/>
      <c r="AUH18" s="372"/>
      <c r="AUI18" s="372"/>
      <c r="AUJ18" s="372"/>
      <c r="AUK18" s="372"/>
      <c r="AUL18" s="372"/>
      <c r="AUM18" s="372"/>
      <c r="AUN18" s="372"/>
      <c r="AUO18" s="372"/>
      <c r="AUP18" s="372"/>
      <c r="AUQ18" s="372"/>
      <c r="AUR18" s="372"/>
      <c r="AUS18" s="372"/>
      <c r="AUT18" s="372"/>
      <c r="AUU18" s="372"/>
      <c r="AUV18" s="372"/>
      <c r="AUW18" s="372"/>
      <c r="AUX18" s="372"/>
      <c r="AUY18" s="372"/>
      <c r="AUZ18" s="372"/>
      <c r="AVA18" s="372"/>
      <c r="AVB18" s="372"/>
      <c r="AVC18" s="372"/>
      <c r="AVD18" s="372"/>
      <c r="AVE18" s="372"/>
      <c r="AVF18" s="372"/>
      <c r="AVG18" s="372"/>
      <c r="AVH18" s="372"/>
      <c r="AVI18" s="372"/>
      <c r="AVJ18" s="372"/>
      <c r="AVK18" s="372"/>
      <c r="AVL18" s="372"/>
      <c r="AVM18" s="372"/>
      <c r="AVN18" s="372"/>
      <c r="AVO18" s="372"/>
      <c r="AVP18" s="372"/>
      <c r="AVQ18" s="372"/>
      <c r="AVR18" s="372"/>
      <c r="AVS18" s="372"/>
      <c r="AVT18" s="372"/>
      <c r="AVU18" s="372"/>
      <c r="AVV18" s="372"/>
      <c r="AVW18" s="372"/>
      <c r="AVX18" s="372"/>
      <c r="AVY18" s="372"/>
      <c r="AVZ18" s="372"/>
      <c r="AWA18" s="372"/>
      <c r="AWB18" s="372"/>
      <c r="AWC18" s="372"/>
      <c r="AWD18" s="372"/>
      <c r="AWE18" s="372"/>
      <c r="AWF18" s="372"/>
      <c r="AWG18" s="372"/>
      <c r="AWH18" s="372"/>
      <c r="AWI18" s="372"/>
      <c r="AWJ18" s="372"/>
      <c r="AWK18" s="372"/>
      <c r="AWL18" s="372"/>
      <c r="AWM18" s="372"/>
      <c r="AWN18" s="372"/>
      <c r="AWO18" s="372"/>
      <c r="AWP18" s="372"/>
      <c r="AWQ18" s="372"/>
      <c r="AWR18" s="372"/>
      <c r="AWS18" s="372"/>
      <c r="AWT18" s="372"/>
      <c r="AWU18" s="372"/>
      <c r="AWV18" s="372"/>
      <c r="AWW18" s="372"/>
      <c r="AWX18" s="372"/>
      <c r="AWY18" s="372"/>
      <c r="AWZ18" s="372"/>
      <c r="AXA18" s="372"/>
      <c r="AXB18" s="372"/>
      <c r="AXC18" s="372"/>
      <c r="AXD18" s="372"/>
      <c r="AXE18" s="372"/>
      <c r="AXF18" s="372"/>
      <c r="AXG18" s="372"/>
      <c r="AXH18" s="372"/>
      <c r="AXI18" s="372"/>
      <c r="AXJ18" s="372"/>
      <c r="AXK18" s="372"/>
      <c r="AXL18" s="372"/>
      <c r="AXM18" s="372"/>
      <c r="AXN18" s="372"/>
      <c r="AXO18" s="372"/>
      <c r="AXP18" s="372"/>
      <c r="AXQ18" s="372"/>
      <c r="AXR18" s="372"/>
      <c r="AXS18" s="372"/>
      <c r="AXT18" s="372"/>
      <c r="AXU18" s="372"/>
      <c r="AXV18" s="372"/>
      <c r="AXW18" s="372"/>
      <c r="AXX18" s="372"/>
      <c r="AXY18" s="372"/>
      <c r="AXZ18" s="372"/>
      <c r="AYA18" s="372"/>
      <c r="AYB18" s="372"/>
      <c r="AYC18" s="372"/>
      <c r="AYD18" s="372"/>
      <c r="AYE18" s="372"/>
      <c r="AYF18" s="372"/>
      <c r="AYG18" s="372"/>
      <c r="AYH18" s="372"/>
      <c r="AYI18" s="372"/>
      <c r="AYJ18" s="372"/>
      <c r="AYK18" s="372"/>
      <c r="AYL18" s="372"/>
      <c r="AYM18" s="372"/>
      <c r="AYN18" s="372"/>
      <c r="AYO18" s="372"/>
      <c r="AYP18" s="372"/>
      <c r="AYQ18" s="372"/>
      <c r="AYR18" s="372"/>
      <c r="AYS18" s="372"/>
      <c r="AYT18" s="372"/>
      <c r="AYU18" s="372"/>
      <c r="AYV18" s="372"/>
      <c r="AYW18" s="372"/>
      <c r="AYX18" s="372"/>
      <c r="AYY18" s="372"/>
      <c r="AYZ18" s="372"/>
      <c r="AZA18" s="372"/>
      <c r="AZB18" s="372"/>
      <c r="AZC18" s="372"/>
      <c r="AZD18" s="372"/>
      <c r="AZE18" s="372"/>
      <c r="AZF18" s="372"/>
      <c r="AZG18" s="372"/>
      <c r="AZH18" s="372"/>
      <c r="AZI18" s="372"/>
      <c r="AZJ18" s="372"/>
      <c r="AZK18" s="372"/>
      <c r="AZL18" s="372"/>
      <c r="AZM18" s="372"/>
      <c r="AZN18" s="372"/>
      <c r="AZO18" s="372"/>
      <c r="AZP18" s="372"/>
      <c r="AZQ18" s="372"/>
      <c r="AZR18" s="372"/>
      <c r="AZS18" s="372"/>
      <c r="AZT18" s="372"/>
      <c r="AZU18" s="372"/>
      <c r="AZV18" s="372"/>
      <c r="AZW18" s="372"/>
      <c r="AZX18" s="372"/>
      <c r="AZY18" s="372"/>
      <c r="AZZ18" s="372"/>
      <c r="BAA18" s="372"/>
      <c r="BAB18" s="372"/>
      <c r="BAC18" s="372"/>
      <c r="BAD18" s="372"/>
      <c r="BAE18" s="372"/>
      <c r="BAF18" s="372"/>
      <c r="BAG18" s="372"/>
      <c r="BAH18" s="372"/>
      <c r="BAI18" s="372"/>
      <c r="BAJ18" s="372"/>
      <c r="BAK18" s="372"/>
      <c r="BAL18" s="372"/>
      <c r="BAM18" s="372"/>
      <c r="BAN18" s="372"/>
      <c r="BAO18" s="372"/>
      <c r="BAP18" s="372"/>
      <c r="BAQ18" s="372"/>
      <c r="BAR18" s="372"/>
      <c r="BAS18" s="372"/>
      <c r="BAT18" s="372"/>
      <c r="BAU18" s="372"/>
      <c r="BAV18" s="372"/>
      <c r="BAW18" s="372"/>
      <c r="BAX18" s="372"/>
      <c r="BAY18" s="372"/>
      <c r="BAZ18" s="372"/>
      <c r="BBA18" s="372"/>
      <c r="BBB18" s="372"/>
      <c r="BBC18" s="372"/>
      <c r="BBD18" s="372"/>
      <c r="BBE18" s="372"/>
      <c r="BBF18" s="372"/>
      <c r="BBG18" s="372"/>
      <c r="BBH18" s="372"/>
      <c r="BBI18" s="372"/>
      <c r="BBJ18" s="372"/>
      <c r="BBK18" s="372"/>
      <c r="BBL18" s="372"/>
      <c r="BBM18" s="372"/>
      <c r="BBN18" s="372"/>
      <c r="BBO18" s="372"/>
      <c r="BBP18" s="372"/>
      <c r="BBQ18" s="372"/>
      <c r="BBR18" s="372"/>
      <c r="BBS18" s="372"/>
      <c r="BBT18" s="372"/>
      <c r="BBU18" s="372"/>
      <c r="BBV18" s="372"/>
      <c r="BBW18" s="372"/>
      <c r="BBX18" s="372"/>
      <c r="BBY18" s="372"/>
      <c r="BBZ18" s="372"/>
      <c r="BCA18" s="372"/>
      <c r="BCB18" s="372"/>
      <c r="BCC18" s="372"/>
      <c r="BCD18" s="372"/>
      <c r="BCE18" s="372"/>
      <c r="BCF18" s="372"/>
      <c r="BCG18" s="372"/>
      <c r="BCH18" s="372"/>
      <c r="BCI18" s="372"/>
      <c r="BCJ18" s="372"/>
      <c r="BCK18" s="372"/>
      <c r="BCL18" s="372"/>
      <c r="BCM18" s="372"/>
      <c r="BCN18" s="372"/>
      <c r="BCO18" s="372"/>
      <c r="BCP18" s="372"/>
      <c r="BCQ18" s="372"/>
      <c r="BCR18" s="372"/>
      <c r="BCS18" s="372"/>
      <c r="BCT18" s="372"/>
      <c r="BCU18" s="372"/>
      <c r="BCV18" s="372"/>
      <c r="BCW18" s="372"/>
      <c r="BCX18" s="372"/>
      <c r="BCY18" s="372"/>
      <c r="BCZ18" s="372"/>
      <c r="BDA18" s="372"/>
      <c r="BDB18" s="372"/>
      <c r="BDC18" s="372"/>
      <c r="BDD18" s="372"/>
      <c r="BDE18" s="372"/>
      <c r="BDF18" s="372"/>
      <c r="BDG18" s="372"/>
      <c r="BDH18" s="372"/>
      <c r="BDI18" s="372"/>
      <c r="BDJ18" s="372"/>
      <c r="BDK18" s="372"/>
      <c r="BDL18" s="372"/>
      <c r="BDM18" s="372"/>
      <c r="BDN18" s="372"/>
      <c r="BDO18" s="372"/>
      <c r="BDP18" s="372"/>
      <c r="BDQ18" s="372"/>
      <c r="BDR18" s="372"/>
      <c r="BDS18" s="372"/>
      <c r="BDT18" s="372"/>
      <c r="BDU18" s="372"/>
      <c r="BDV18" s="372"/>
      <c r="BDW18" s="372"/>
      <c r="BDX18" s="372"/>
      <c r="BDY18" s="372"/>
      <c r="BDZ18" s="372"/>
      <c r="BEA18" s="372"/>
      <c r="BEB18" s="372"/>
      <c r="BEC18" s="372"/>
      <c r="BED18" s="372"/>
      <c r="BEE18" s="372"/>
      <c r="BEF18" s="372"/>
      <c r="BEG18" s="372"/>
      <c r="BEH18" s="372"/>
      <c r="BEI18" s="372"/>
      <c r="BEJ18" s="372"/>
      <c r="BEK18" s="372"/>
      <c r="BEL18" s="372"/>
      <c r="BEM18" s="372"/>
      <c r="BEN18" s="372"/>
      <c r="BEO18" s="372"/>
      <c r="BEP18" s="372"/>
      <c r="BEQ18" s="372"/>
      <c r="BER18" s="372"/>
      <c r="BES18" s="372"/>
      <c r="BET18" s="372"/>
      <c r="BEU18" s="372"/>
      <c r="BEV18" s="372"/>
      <c r="BEW18" s="372"/>
      <c r="BEX18" s="372"/>
      <c r="BEY18" s="372"/>
      <c r="BEZ18" s="372"/>
      <c r="BFA18" s="372"/>
      <c r="BFB18" s="372"/>
      <c r="BFC18" s="372"/>
      <c r="BFD18" s="372"/>
      <c r="BFE18" s="372"/>
      <c r="BFF18" s="372"/>
      <c r="BFG18" s="372"/>
      <c r="BFH18" s="372"/>
      <c r="BFI18" s="372"/>
      <c r="BFJ18" s="372"/>
      <c r="BFK18" s="372"/>
      <c r="BFL18" s="372"/>
      <c r="BFM18" s="372"/>
      <c r="BFN18" s="372"/>
      <c r="BFO18" s="372"/>
      <c r="BFP18" s="372"/>
      <c r="BFQ18" s="372"/>
      <c r="BFR18" s="372"/>
      <c r="BFS18" s="372"/>
      <c r="BFT18" s="372"/>
      <c r="BFU18" s="372"/>
      <c r="BFV18" s="372"/>
      <c r="BFW18" s="372"/>
      <c r="BFX18" s="372"/>
      <c r="BFY18" s="372"/>
      <c r="BFZ18" s="372"/>
      <c r="BGA18" s="372"/>
      <c r="BGB18" s="372"/>
      <c r="BGC18" s="372"/>
      <c r="BGD18" s="372"/>
      <c r="BGE18" s="372"/>
      <c r="BGF18" s="372"/>
      <c r="BGG18" s="372"/>
      <c r="BGH18" s="372"/>
      <c r="BGI18" s="372"/>
      <c r="BGJ18" s="372"/>
      <c r="BGK18" s="372"/>
      <c r="BGL18" s="372"/>
      <c r="BGM18" s="372"/>
      <c r="BGN18" s="372"/>
      <c r="BGO18" s="372"/>
      <c r="BGP18" s="372"/>
      <c r="BGQ18" s="372"/>
      <c r="BGR18" s="372"/>
      <c r="BGS18" s="372"/>
      <c r="BGT18" s="372"/>
      <c r="BGU18" s="372"/>
      <c r="BGV18" s="372"/>
      <c r="BGW18" s="372"/>
      <c r="BGX18" s="372"/>
      <c r="BGY18" s="372"/>
      <c r="BGZ18" s="372"/>
      <c r="BHA18" s="372"/>
      <c r="BHB18" s="372"/>
      <c r="BHC18" s="372"/>
      <c r="BHD18" s="372"/>
      <c r="BHE18" s="372"/>
      <c r="BHF18" s="372"/>
      <c r="BHG18" s="372"/>
      <c r="BHH18" s="372"/>
      <c r="BHI18" s="372"/>
      <c r="BHJ18" s="372"/>
      <c r="BHK18" s="372"/>
      <c r="BHL18" s="372"/>
      <c r="BHM18" s="372"/>
      <c r="BHN18" s="372"/>
      <c r="BHO18" s="372"/>
      <c r="BHP18" s="372"/>
      <c r="BHQ18" s="372"/>
      <c r="BHR18" s="372"/>
      <c r="BHS18" s="372"/>
      <c r="BHT18" s="372"/>
      <c r="BHU18" s="372"/>
      <c r="BHV18" s="372"/>
      <c r="BHW18" s="372"/>
      <c r="BHX18" s="372"/>
      <c r="BHY18" s="372"/>
      <c r="BHZ18" s="372"/>
      <c r="BIA18" s="372"/>
      <c r="BIB18" s="372"/>
      <c r="BIC18" s="372"/>
      <c r="BID18" s="372"/>
      <c r="BIE18" s="372"/>
      <c r="BIF18" s="372"/>
      <c r="BIG18" s="372"/>
      <c r="BIH18" s="372"/>
      <c r="BII18" s="372"/>
      <c r="BIJ18" s="372"/>
      <c r="BIK18" s="372"/>
      <c r="BIL18" s="372"/>
      <c r="BIM18" s="372"/>
      <c r="BIN18" s="372"/>
      <c r="BIO18" s="372"/>
      <c r="BIP18" s="372"/>
      <c r="BIQ18" s="372"/>
      <c r="BIR18" s="372"/>
      <c r="BIS18" s="372"/>
      <c r="BIT18" s="372"/>
      <c r="BIU18" s="372"/>
      <c r="BIV18" s="372"/>
      <c r="BIW18" s="372"/>
      <c r="BIX18" s="372"/>
      <c r="BIY18" s="372"/>
      <c r="BIZ18" s="372"/>
      <c r="BJA18" s="372"/>
      <c r="BJB18" s="372"/>
      <c r="BJC18" s="372"/>
      <c r="BJD18" s="372"/>
      <c r="BJE18" s="372"/>
      <c r="BJF18" s="372"/>
      <c r="BJG18" s="372"/>
      <c r="BJH18" s="372"/>
      <c r="BJI18" s="372"/>
      <c r="BJJ18" s="372"/>
      <c r="BJK18" s="372"/>
      <c r="BJL18" s="372"/>
      <c r="BJM18" s="372"/>
      <c r="BJN18" s="372"/>
      <c r="BJO18" s="372"/>
      <c r="BJP18" s="372"/>
      <c r="BJQ18" s="372"/>
      <c r="BJR18" s="372"/>
      <c r="BJS18" s="372"/>
      <c r="BJT18" s="372"/>
      <c r="BJU18" s="372"/>
      <c r="BJV18" s="372"/>
      <c r="BJW18" s="372"/>
      <c r="BJX18" s="372"/>
      <c r="BJY18" s="372"/>
      <c r="BJZ18" s="372"/>
      <c r="BKA18" s="372"/>
      <c r="BKB18" s="372"/>
      <c r="BKC18" s="372"/>
      <c r="BKD18" s="372"/>
      <c r="BKE18" s="372"/>
      <c r="BKF18" s="372"/>
      <c r="BKG18" s="372"/>
      <c r="BKH18" s="372"/>
      <c r="BKI18" s="372"/>
      <c r="BKJ18" s="372"/>
      <c r="BKK18" s="372"/>
      <c r="BKL18" s="372"/>
      <c r="BKM18" s="372"/>
      <c r="BKN18" s="372"/>
      <c r="BKO18" s="372"/>
      <c r="BKP18" s="372"/>
      <c r="BKQ18" s="372"/>
      <c r="BKR18" s="372"/>
      <c r="BKS18" s="372"/>
      <c r="BKT18" s="372"/>
      <c r="BKU18" s="372"/>
      <c r="BKV18" s="372"/>
      <c r="BKW18" s="372"/>
      <c r="BKX18" s="372"/>
      <c r="BKY18" s="372"/>
      <c r="BKZ18" s="372"/>
      <c r="BLA18" s="372"/>
      <c r="BLB18" s="372"/>
      <c r="BLC18" s="372"/>
      <c r="BLD18" s="372"/>
      <c r="BLE18" s="372"/>
      <c r="BLF18" s="372"/>
      <c r="BLG18" s="372"/>
      <c r="BLH18" s="372"/>
      <c r="BLI18" s="372"/>
      <c r="BLJ18" s="372"/>
      <c r="BLK18" s="372"/>
      <c r="BLL18" s="372"/>
      <c r="BLM18" s="372"/>
      <c r="BLN18" s="372"/>
      <c r="BLO18" s="372"/>
      <c r="BLP18" s="372"/>
      <c r="BLQ18" s="372"/>
      <c r="BLR18" s="372"/>
      <c r="BLS18" s="372"/>
      <c r="BLT18" s="372"/>
      <c r="BLU18" s="372"/>
      <c r="BLV18" s="372"/>
      <c r="BLW18" s="372"/>
      <c r="BLX18" s="372"/>
      <c r="BLY18" s="372"/>
      <c r="BLZ18" s="372"/>
      <c r="BMA18" s="372"/>
      <c r="BMB18" s="372"/>
      <c r="BMC18" s="372"/>
      <c r="BMD18" s="372"/>
      <c r="BME18" s="372"/>
      <c r="BMF18" s="372"/>
      <c r="BMG18" s="372"/>
      <c r="BMH18" s="372"/>
      <c r="BMI18" s="372"/>
      <c r="BMJ18" s="372"/>
      <c r="BMK18" s="372"/>
      <c r="BML18" s="372"/>
      <c r="BMM18" s="372"/>
      <c r="BMN18" s="372"/>
      <c r="BMO18" s="372"/>
      <c r="BMP18" s="372"/>
      <c r="BMQ18" s="372"/>
      <c r="BMR18" s="372"/>
      <c r="BMS18" s="372"/>
      <c r="BMT18" s="372"/>
      <c r="BMU18" s="372"/>
      <c r="BMV18" s="372"/>
      <c r="BMW18" s="372"/>
      <c r="BMX18" s="372"/>
      <c r="BMY18" s="372"/>
      <c r="BMZ18" s="372"/>
      <c r="BNA18" s="372"/>
      <c r="BNB18" s="372"/>
      <c r="BNC18" s="372"/>
      <c r="BND18" s="372"/>
      <c r="BNE18" s="372"/>
      <c r="BNF18" s="372"/>
      <c r="BNG18" s="372"/>
      <c r="BNH18" s="372"/>
      <c r="BNI18" s="372"/>
      <c r="BNJ18" s="372"/>
      <c r="BNK18" s="372"/>
      <c r="BNL18" s="372"/>
      <c r="BNM18" s="372"/>
      <c r="BNN18" s="372"/>
      <c r="BNO18" s="372"/>
      <c r="BNP18" s="372"/>
      <c r="BNQ18" s="372"/>
      <c r="BNR18" s="372"/>
      <c r="BNS18" s="372"/>
      <c r="BNT18" s="372"/>
      <c r="BNU18" s="372"/>
      <c r="BNV18" s="372"/>
      <c r="BNW18" s="372"/>
      <c r="BNX18" s="372"/>
      <c r="BNY18" s="372"/>
      <c r="BNZ18" s="372"/>
      <c r="BOA18" s="372"/>
      <c r="BOB18" s="372"/>
      <c r="BOC18" s="372"/>
      <c r="BOD18" s="372"/>
      <c r="BOE18" s="372"/>
      <c r="BOF18" s="372"/>
      <c r="BOG18" s="372"/>
      <c r="BOH18" s="372"/>
      <c r="BOI18" s="372"/>
      <c r="BOJ18" s="372"/>
      <c r="BOK18" s="372"/>
      <c r="BOL18" s="372"/>
      <c r="BOM18" s="372"/>
      <c r="BON18" s="372"/>
      <c r="BOO18" s="372"/>
      <c r="BOP18" s="372"/>
      <c r="BOQ18" s="372"/>
      <c r="BOR18" s="372"/>
      <c r="BOS18" s="372"/>
      <c r="BOT18" s="372"/>
      <c r="BOU18" s="372"/>
      <c r="BOV18" s="372"/>
      <c r="BOW18" s="372"/>
      <c r="BOX18" s="372"/>
      <c r="BOY18" s="372"/>
      <c r="BOZ18" s="372"/>
      <c r="BPA18" s="372"/>
      <c r="BPB18" s="372"/>
      <c r="BPC18" s="372"/>
      <c r="BPD18" s="372"/>
      <c r="BPE18" s="372"/>
      <c r="BPF18" s="372"/>
      <c r="BPG18" s="372"/>
      <c r="BPH18" s="372"/>
      <c r="BPI18" s="372"/>
      <c r="BPJ18" s="372"/>
      <c r="BPK18" s="372"/>
      <c r="BPL18" s="372"/>
      <c r="BPM18" s="372"/>
      <c r="BPN18" s="372"/>
      <c r="BPO18" s="372"/>
      <c r="BPP18" s="372"/>
      <c r="BPQ18" s="372"/>
      <c r="BPR18" s="372"/>
      <c r="BPS18" s="372"/>
      <c r="BPT18" s="372"/>
      <c r="BPU18" s="372"/>
      <c r="BPV18" s="372"/>
      <c r="BPW18" s="372"/>
      <c r="BPX18" s="372"/>
      <c r="BPY18" s="372"/>
      <c r="BPZ18" s="372"/>
      <c r="BQA18" s="372"/>
      <c r="BQB18" s="372"/>
      <c r="BQC18" s="372"/>
      <c r="BQD18" s="372"/>
      <c r="BQE18" s="372"/>
      <c r="BQF18" s="372"/>
      <c r="BQG18" s="372"/>
      <c r="BQH18" s="372"/>
      <c r="BQI18" s="372"/>
      <c r="BQJ18" s="372"/>
      <c r="BQK18" s="372"/>
      <c r="BQL18" s="372"/>
      <c r="BQM18" s="372"/>
      <c r="BQN18" s="372"/>
      <c r="BQO18" s="372"/>
      <c r="BQP18" s="372"/>
      <c r="BQQ18" s="372"/>
      <c r="BQR18" s="372"/>
      <c r="BQS18" s="372"/>
      <c r="BQT18" s="372"/>
      <c r="BQU18" s="372"/>
      <c r="BQV18" s="372"/>
      <c r="BQW18" s="372"/>
      <c r="BQX18" s="372"/>
      <c r="BQY18" s="372"/>
      <c r="BQZ18" s="372"/>
      <c r="BRA18" s="372"/>
      <c r="BRB18" s="372"/>
      <c r="BRC18" s="372"/>
      <c r="BRD18" s="372"/>
      <c r="BRE18" s="372"/>
      <c r="BRF18" s="372"/>
      <c r="BRG18" s="372"/>
      <c r="BRH18" s="372"/>
      <c r="BRI18" s="372"/>
      <c r="BRJ18" s="372"/>
      <c r="BRK18" s="372"/>
      <c r="BRL18" s="372"/>
      <c r="BRM18" s="372"/>
      <c r="BRN18" s="372"/>
      <c r="BRO18" s="372"/>
      <c r="BRP18" s="372"/>
      <c r="BRQ18" s="372"/>
      <c r="BRR18" s="372"/>
      <c r="BRS18" s="372"/>
      <c r="BRT18" s="372"/>
      <c r="BRU18" s="372"/>
      <c r="BRV18" s="372"/>
      <c r="BRW18" s="372"/>
      <c r="BRX18" s="372"/>
      <c r="BRY18" s="372"/>
      <c r="BRZ18" s="372"/>
      <c r="BSA18" s="372"/>
      <c r="BSB18" s="372"/>
      <c r="BSC18" s="372"/>
      <c r="BSD18" s="372"/>
      <c r="BSE18" s="372"/>
      <c r="BSF18" s="372"/>
      <c r="BSG18" s="372"/>
      <c r="BSH18" s="372"/>
      <c r="BSI18" s="372"/>
      <c r="BSJ18" s="372"/>
      <c r="BSK18" s="372"/>
      <c r="BSL18" s="372"/>
      <c r="BSM18" s="372"/>
      <c r="BSN18" s="372"/>
      <c r="BSO18" s="372"/>
      <c r="BSP18" s="372"/>
      <c r="BSQ18" s="372"/>
      <c r="BSR18" s="372"/>
      <c r="BSS18" s="372"/>
      <c r="BST18" s="372"/>
      <c r="BSU18" s="372"/>
      <c r="BSV18" s="372"/>
      <c r="BSW18" s="372"/>
      <c r="BSX18" s="372"/>
      <c r="BSY18" s="372"/>
      <c r="BSZ18" s="372"/>
      <c r="BTA18" s="372"/>
      <c r="BTB18" s="372"/>
      <c r="BTC18" s="372"/>
      <c r="BTD18" s="372"/>
      <c r="BTE18" s="372"/>
      <c r="BTF18" s="372"/>
      <c r="BTG18" s="372"/>
      <c r="BTH18" s="372"/>
      <c r="BTI18" s="372"/>
      <c r="BTJ18" s="372"/>
      <c r="BTK18" s="372"/>
      <c r="BTL18" s="372"/>
      <c r="BTM18" s="372"/>
      <c r="BTN18" s="372"/>
      <c r="BTO18" s="372"/>
      <c r="BTP18" s="372"/>
      <c r="BTQ18" s="372"/>
      <c r="BTR18" s="372"/>
      <c r="BTS18" s="372"/>
      <c r="BTT18" s="372"/>
      <c r="BTU18" s="372"/>
      <c r="BTV18" s="372"/>
      <c r="BTW18" s="372"/>
      <c r="BTX18" s="372"/>
      <c r="BTY18" s="372"/>
      <c r="BTZ18" s="372"/>
      <c r="BUA18" s="372"/>
      <c r="BUB18" s="372"/>
      <c r="BUC18" s="372"/>
      <c r="BUD18" s="372"/>
      <c r="BUE18" s="372"/>
      <c r="BUF18" s="372"/>
      <c r="BUG18" s="372"/>
      <c r="BUH18" s="372"/>
      <c r="BUI18" s="372"/>
      <c r="BUJ18" s="372"/>
      <c r="BUK18" s="372"/>
      <c r="BUL18" s="372"/>
      <c r="BUM18" s="372"/>
      <c r="BUN18" s="372"/>
      <c r="BUO18" s="372"/>
      <c r="BUP18" s="372"/>
      <c r="BUQ18" s="372"/>
      <c r="BUR18" s="372"/>
      <c r="BUS18" s="372"/>
      <c r="BUT18" s="372"/>
      <c r="BUU18" s="372"/>
      <c r="BUV18" s="372"/>
      <c r="BUW18" s="372"/>
      <c r="BUX18" s="372"/>
      <c r="BUY18" s="372"/>
      <c r="BUZ18" s="372"/>
      <c r="BVA18" s="372"/>
      <c r="BVB18" s="372"/>
      <c r="BVC18" s="372"/>
      <c r="BVD18" s="372"/>
      <c r="BVE18" s="372"/>
      <c r="BVF18" s="372"/>
      <c r="BVG18" s="372"/>
      <c r="BVH18" s="372"/>
      <c r="BVI18" s="372"/>
      <c r="BVJ18" s="372"/>
      <c r="BVK18" s="372"/>
      <c r="BVL18" s="372"/>
      <c r="BVM18" s="372"/>
      <c r="BVN18" s="372"/>
      <c r="BVO18" s="372"/>
      <c r="BVP18" s="372"/>
      <c r="BVQ18" s="372"/>
      <c r="BVR18" s="372"/>
      <c r="BVS18" s="372"/>
      <c r="BVT18" s="372"/>
      <c r="BVU18" s="372"/>
      <c r="BVV18" s="372"/>
      <c r="BVW18" s="372"/>
      <c r="BVX18" s="372"/>
      <c r="BVY18" s="372"/>
      <c r="BVZ18" s="372"/>
      <c r="BWA18" s="372"/>
      <c r="BWB18" s="372"/>
      <c r="BWC18" s="372"/>
      <c r="BWD18" s="372"/>
      <c r="BWE18" s="372"/>
      <c r="BWF18" s="372"/>
      <c r="BWG18" s="372"/>
      <c r="BWH18" s="372"/>
      <c r="BWI18" s="372"/>
      <c r="BWJ18" s="372"/>
      <c r="BWK18" s="372"/>
      <c r="BWL18" s="372"/>
      <c r="BWM18" s="372"/>
      <c r="BWN18" s="372"/>
      <c r="BWO18" s="372"/>
      <c r="BWP18" s="372"/>
      <c r="BWQ18" s="372"/>
      <c r="BWR18" s="372"/>
      <c r="BWS18" s="372"/>
      <c r="BWT18" s="372"/>
      <c r="BWU18" s="372"/>
      <c r="BWV18" s="372"/>
      <c r="BWW18" s="372"/>
      <c r="BWX18" s="372"/>
      <c r="BWY18" s="372"/>
      <c r="BWZ18" s="372"/>
      <c r="BXA18" s="372"/>
      <c r="BXB18" s="372"/>
      <c r="BXC18" s="372"/>
      <c r="BXD18" s="372"/>
      <c r="BXE18" s="372"/>
      <c r="BXF18" s="372"/>
      <c r="BXG18" s="372"/>
      <c r="BXH18" s="372"/>
      <c r="BXI18" s="372"/>
      <c r="BXJ18" s="372"/>
      <c r="BXK18" s="372"/>
      <c r="BXL18" s="372"/>
      <c r="BXM18" s="372"/>
      <c r="BXN18" s="372"/>
      <c r="BXO18" s="372"/>
      <c r="BXP18" s="372"/>
      <c r="BXQ18" s="372"/>
      <c r="BXR18" s="372"/>
      <c r="BXS18" s="372"/>
      <c r="BXT18" s="372"/>
      <c r="BXU18" s="372"/>
      <c r="BXV18" s="372"/>
      <c r="BXW18" s="372"/>
      <c r="BXX18" s="372"/>
      <c r="BXY18" s="372"/>
      <c r="BXZ18" s="372"/>
      <c r="BYA18" s="372"/>
      <c r="BYB18" s="372"/>
      <c r="BYC18" s="372"/>
      <c r="BYD18" s="372"/>
      <c r="BYE18" s="372"/>
      <c r="BYF18" s="372"/>
      <c r="BYG18" s="372"/>
      <c r="BYH18" s="372"/>
      <c r="BYI18" s="372"/>
      <c r="BYJ18" s="372"/>
      <c r="BYK18" s="372"/>
      <c r="BYL18" s="372"/>
      <c r="BYM18" s="372"/>
      <c r="BYN18" s="372"/>
      <c r="BYO18" s="372"/>
      <c r="BYP18" s="372"/>
      <c r="BYQ18" s="372"/>
      <c r="BYR18" s="372"/>
      <c r="BYS18" s="372"/>
      <c r="BYT18" s="372"/>
      <c r="BYU18" s="372"/>
      <c r="BYV18" s="372"/>
      <c r="BYW18" s="372"/>
      <c r="BYX18" s="372"/>
      <c r="BYY18" s="372"/>
      <c r="BYZ18" s="372"/>
      <c r="BZA18" s="372"/>
      <c r="BZB18" s="372"/>
      <c r="BZC18" s="372"/>
      <c r="BZD18" s="372"/>
      <c r="BZE18" s="372"/>
      <c r="BZF18" s="372"/>
      <c r="BZG18" s="372"/>
      <c r="BZH18" s="372"/>
      <c r="BZI18" s="372"/>
      <c r="BZJ18" s="372"/>
      <c r="BZK18" s="372"/>
      <c r="BZL18" s="372"/>
      <c r="BZM18" s="372"/>
      <c r="BZN18" s="372"/>
      <c r="BZO18" s="372"/>
      <c r="BZP18" s="372"/>
      <c r="BZQ18" s="372"/>
      <c r="BZR18" s="372"/>
      <c r="BZS18" s="372"/>
      <c r="BZT18" s="372"/>
      <c r="BZU18" s="372"/>
      <c r="BZV18" s="372"/>
      <c r="BZW18" s="372"/>
      <c r="BZX18" s="372"/>
      <c r="BZY18" s="372"/>
      <c r="BZZ18" s="372"/>
      <c r="CAA18" s="372"/>
      <c r="CAB18" s="372"/>
      <c r="CAC18" s="372"/>
      <c r="CAD18" s="372"/>
      <c r="CAE18" s="372"/>
      <c r="CAF18" s="372"/>
      <c r="CAG18" s="372"/>
      <c r="CAH18" s="372"/>
      <c r="CAI18" s="372"/>
      <c r="CAJ18" s="372"/>
      <c r="CAK18" s="372"/>
      <c r="CAL18" s="372"/>
      <c r="CAM18" s="372"/>
      <c r="CAN18" s="372"/>
      <c r="CAO18" s="372"/>
      <c r="CAP18" s="372"/>
      <c r="CAQ18" s="372"/>
      <c r="CAR18" s="372"/>
      <c r="CAS18" s="372"/>
      <c r="CAT18" s="372"/>
      <c r="CAU18" s="372"/>
      <c r="CAV18" s="372"/>
      <c r="CAW18" s="372"/>
      <c r="CAX18" s="372"/>
      <c r="CAY18" s="372"/>
      <c r="CAZ18" s="372"/>
      <c r="CBA18" s="372"/>
      <c r="CBB18" s="372"/>
      <c r="CBC18" s="372"/>
      <c r="CBD18" s="372"/>
      <c r="CBE18" s="372"/>
      <c r="CBF18" s="372"/>
      <c r="CBG18" s="372"/>
      <c r="CBH18" s="372"/>
      <c r="CBI18" s="372"/>
      <c r="CBJ18" s="372"/>
      <c r="CBK18" s="372"/>
      <c r="CBL18" s="372"/>
      <c r="CBM18" s="372"/>
      <c r="CBN18" s="372"/>
      <c r="CBO18" s="372"/>
      <c r="CBP18" s="372"/>
      <c r="CBQ18" s="372"/>
      <c r="CBR18" s="372"/>
      <c r="CBS18" s="372"/>
      <c r="CBT18" s="372"/>
      <c r="CBU18" s="372"/>
      <c r="CBV18" s="372"/>
      <c r="CBW18" s="372"/>
      <c r="CBX18" s="372"/>
      <c r="CBY18" s="372"/>
      <c r="CBZ18" s="372"/>
      <c r="CCA18" s="372"/>
      <c r="CCB18" s="372"/>
      <c r="CCC18" s="372"/>
      <c r="CCD18" s="372"/>
      <c r="CCE18" s="372"/>
      <c r="CCF18" s="372"/>
      <c r="CCG18" s="372"/>
      <c r="CCH18" s="372"/>
      <c r="CCI18" s="372"/>
      <c r="CCJ18" s="372"/>
      <c r="CCK18" s="372"/>
      <c r="CCL18" s="372"/>
      <c r="CCM18" s="372"/>
      <c r="CCN18" s="372"/>
      <c r="CCO18" s="372"/>
      <c r="CCP18" s="372"/>
      <c r="CCQ18" s="372"/>
      <c r="CCR18" s="372"/>
      <c r="CCS18" s="372"/>
      <c r="CCT18" s="372"/>
      <c r="CCU18" s="372"/>
      <c r="CCV18" s="372"/>
      <c r="CCW18" s="372"/>
      <c r="CCX18" s="372"/>
      <c r="CCY18" s="372"/>
      <c r="CCZ18" s="372"/>
      <c r="CDA18" s="372"/>
      <c r="CDB18" s="372"/>
      <c r="CDC18" s="372"/>
      <c r="CDD18" s="372"/>
      <c r="CDE18" s="372"/>
      <c r="CDF18" s="372"/>
      <c r="CDG18" s="372"/>
      <c r="CDH18" s="372"/>
      <c r="CDI18" s="372"/>
      <c r="CDJ18" s="372"/>
      <c r="CDK18" s="372"/>
      <c r="CDL18" s="372"/>
      <c r="CDM18" s="372"/>
      <c r="CDN18" s="372"/>
      <c r="CDO18" s="372"/>
      <c r="CDP18" s="372"/>
      <c r="CDQ18" s="372"/>
      <c r="CDR18" s="372"/>
      <c r="CDS18" s="372"/>
      <c r="CDT18" s="372"/>
      <c r="CDU18" s="372"/>
      <c r="CDV18" s="372"/>
      <c r="CDW18" s="372"/>
      <c r="CDX18" s="372"/>
      <c r="CDY18" s="372"/>
      <c r="CDZ18" s="372"/>
      <c r="CEA18" s="372"/>
      <c r="CEB18" s="372"/>
      <c r="CEC18" s="372"/>
      <c r="CED18" s="372"/>
      <c r="CEE18" s="372"/>
      <c r="CEF18" s="372"/>
      <c r="CEG18" s="372"/>
      <c r="CEH18" s="372"/>
      <c r="CEI18" s="372"/>
      <c r="CEJ18" s="372"/>
      <c r="CEK18" s="372"/>
      <c r="CEL18" s="372"/>
      <c r="CEM18" s="372"/>
      <c r="CEN18" s="372"/>
      <c r="CEO18" s="372"/>
      <c r="CEP18" s="372"/>
      <c r="CEQ18" s="372"/>
      <c r="CER18" s="372"/>
      <c r="CES18" s="372"/>
      <c r="CET18" s="372"/>
      <c r="CEU18" s="372"/>
      <c r="CEV18" s="372"/>
      <c r="CEW18" s="372"/>
      <c r="CEX18" s="372"/>
      <c r="CEY18" s="372"/>
      <c r="CEZ18" s="372"/>
      <c r="CFA18" s="372"/>
      <c r="CFB18" s="372"/>
      <c r="CFC18" s="372"/>
      <c r="CFD18" s="372"/>
      <c r="CFE18" s="372"/>
      <c r="CFF18" s="372"/>
      <c r="CFG18" s="372"/>
      <c r="CFH18" s="372"/>
      <c r="CFI18" s="372"/>
      <c r="CFJ18" s="372"/>
      <c r="CFK18" s="372"/>
      <c r="CFL18" s="372"/>
      <c r="CFM18" s="372"/>
      <c r="CFN18" s="372"/>
      <c r="CFO18" s="372"/>
      <c r="CFP18" s="372"/>
      <c r="CFQ18" s="372"/>
      <c r="CFR18" s="372"/>
      <c r="CFS18" s="372"/>
      <c r="CFT18" s="372"/>
      <c r="CFU18" s="372"/>
      <c r="CFV18" s="372"/>
      <c r="CFW18" s="372"/>
      <c r="CFX18" s="372"/>
      <c r="CFY18" s="372"/>
      <c r="CFZ18" s="372"/>
      <c r="CGA18" s="372"/>
      <c r="CGB18" s="372"/>
      <c r="CGC18" s="372"/>
      <c r="CGD18" s="372"/>
      <c r="CGE18" s="372"/>
      <c r="CGF18" s="372"/>
      <c r="CGG18" s="372"/>
      <c r="CGH18" s="372"/>
      <c r="CGI18" s="372"/>
      <c r="CGJ18" s="372"/>
      <c r="CGK18" s="372"/>
      <c r="CGL18" s="372"/>
      <c r="CGM18" s="372"/>
      <c r="CGN18" s="372"/>
      <c r="CGO18" s="372"/>
      <c r="CGP18" s="372"/>
      <c r="CGQ18" s="372"/>
      <c r="CGR18" s="372"/>
      <c r="CGS18" s="372"/>
      <c r="CGT18" s="372"/>
      <c r="CGU18" s="372"/>
      <c r="CGV18" s="372"/>
      <c r="CGW18" s="372"/>
      <c r="CGX18" s="372"/>
      <c r="CGY18" s="372"/>
      <c r="CGZ18" s="372"/>
      <c r="CHA18" s="372"/>
      <c r="CHB18" s="372"/>
      <c r="CHC18" s="372"/>
      <c r="CHD18" s="372"/>
      <c r="CHE18" s="372"/>
      <c r="CHF18" s="372"/>
      <c r="CHG18" s="372"/>
      <c r="CHH18" s="372"/>
      <c r="CHI18" s="372"/>
      <c r="CHJ18" s="372"/>
      <c r="CHK18" s="372"/>
      <c r="CHL18" s="372"/>
      <c r="CHM18" s="372"/>
      <c r="CHN18" s="372"/>
      <c r="CHO18" s="372"/>
      <c r="CHP18" s="372"/>
      <c r="CHQ18" s="372"/>
      <c r="CHR18" s="372"/>
      <c r="CHS18" s="372"/>
      <c r="CHT18" s="372"/>
      <c r="CHU18" s="372"/>
      <c r="CHV18" s="372"/>
      <c r="CHW18" s="372"/>
      <c r="CHX18" s="372"/>
      <c r="CHY18" s="372"/>
      <c r="CHZ18" s="372"/>
      <c r="CIA18" s="372"/>
      <c r="CIB18" s="372"/>
      <c r="CIC18" s="372"/>
      <c r="CID18" s="372"/>
      <c r="CIE18" s="372"/>
      <c r="CIF18" s="372"/>
      <c r="CIG18" s="372"/>
      <c r="CIH18" s="372"/>
      <c r="CII18" s="372"/>
      <c r="CIJ18" s="372"/>
      <c r="CIK18" s="372"/>
      <c r="CIL18" s="372"/>
      <c r="CIM18" s="372"/>
      <c r="CIN18" s="372"/>
      <c r="CIO18" s="372"/>
      <c r="CIP18" s="372"/>
      <c r="CIQ18" s="372"/>
      <c r="CIR18" s="372"/>
      <c r="CIS18" s="372"/>
      <c r="CIT18" s="372"/>
      <c r="CIU18" s="372"/>
      <c r="CIV18" s="372"/>
      <c r="CIW18" s="372"/>
      <c r="CIX18" s="372"/>
      <c r="CIY18" s="372"/>
      <c r="CIZ18" s="372"/>
      <c r="CJA18" s="372"/>
      <c r="CJB18" s="372"/>
      <c r="CJC18" s="372"/>
      <c r="CJD18" s="372"/>
      <c r="CJE18" s="372"/>
      <c r="CJF18" s="372"/>
      <c r="CJG18" s="372"/>
      <c r="CJH18" s="372"/>
      <c r="CJI18" s="372"/>
      <c r="CJJ18" s="372"/>
      <c r="CJK18" s="372"/>
      <c r="CJL18" s="372"/>
      <c r="CJM18" s="372"/>
      <c r="CJN18" s="372"/>
      <c r="CJO18" s="372"/>
      <c r="CJP18" s="372"/>
      <c r="CJQ18" s="372"/>
      <c r="CJR18" s="372"/>
      <c r="CJS18" s="372"/>
      <c r="CJT18" s="372"/>
      <c r="CJU18" s="372"/>
      <c r="CJV18" s="372"/>
      <c r="CJW18" s="372"/>
      <c r="CJX18" s="372"/>
      <c r="CJY18" s="372"/>
      <c r="CJZ18" s="372"/>
      <c r="CKA18" s="372"/>
      <c r="CKB18" s="372"/>
      <c r="CKC18" s="372"/>
      <c r="CKD18" s="372"/>
      <c r="CKE18" s="372"/>
      <c r="CKF18" s="372"/>
      <c r="CKG18" s="372"/>
      <c r="CKH18" s="372"/>
      <c r="CKI18" s="372"/>
      <c r="CKJ18" s="372"/>
      <c r="CKK18" s="372"/>
      <c r="CKL18" s="372"/>
      <c r="CKM18" s="372"/>
      <c r="CKN18" s="372"/>
      <c r="CKO18" s="372"/>
      <c r="CKP18" s="372"/>
      <c r="CKQ18" s="372"/>
      <c r="CKR18" s="372"/>
      <c r="CKS18" s="372"/>
      <c r="CKT18" s="372"/>
      <c r="CKU18" s="372"/>
      <c r="CKV18" s="372"/>
      <c r="CKW18" s="372"/>
      <c r="CKX18" s="372"/>
      <c r="CKY18" s="372"/>
      <c r="CKZ18" s="372"/>
      <c r="CLA18" s="372"/>
      <c r="CLB18" s="372"/>
      <c r="CLC18" s="372"/>
      <c r="CLD18" s="372"/>
      <c r="CLE18" s="372"/>
      <c r="CLF18" s="372"/>
      <c r="CLG18" s="372"/>
      <c r="CLH18" s="372"/>
      <c r="CLI18" s="372"/>
      <c r="CLJ18" s="372"/>
      <c r="CLK18" s="372"/>
      <c r="CLL18" s="372"/>
      <c r="CLM18" s="372"/>
      <c r="CLN18" s="372"/>
      <c r="CLO18" s="372"/>
      <c r="CLP18" s="372"/>
      <c r="CLQ18" s="372"/>
      <c r="CLR18" s="372"/>
      <c r="CLS18" s="372"/>
      <c r="CLT18" s="372"/>
      <c r="CLU18" s="372"/>
      <c r="CLV18" s="372"/>
      <c r="CLW18" s="372"/>
      <c r="CLX18" s="372"/>
      <c r="CLY18" s="372"/>
      <c r="CLZ18" s="372"/>
      <c r="CMA18" s="372"/>
      <c r="CMB18" s="372"/>
      <c r="CMC18" s="372"/>
      <c r="CMD18" s="372"/>
      <c r="CME18" s="372"/>
      <c r="CMF18" s="372"/>
      <c r="CMG18" s="372"/>
      <c r="CMH18" s="372"/>
      <c r="CMI18" s="372"/>
      <c r="CMJ18" s="372"/>
      <c r="CMK18" s="372"/>
      <c r="CML18" s="372"/>
      <c r="CMM18" s="372"/>
      <c r="CMN18" s="372"/>
      <c r="CMO18" s="372"/>
      <c r="CMP18" s="372"/>
      <c r="CMQ18" s="372"/>
      <c r="CMR18" s="372"/>
      <c r="CMS18" s="372"/>
      <c r="CMT18" s="372"/>
      <c r="CMU18" s="372"/>
      <c r="CMV18" s="372"/>
      <c r="CMW18" s="372"/>
      <c r="CMX18" s="372"/>
      <c r="CMY18" s="372"/>
      <c r="CMZ18" s="372"/>
      <c r="CNA18" s="372"/>
      <c r="CNB18" s="372"/>
      <c r="CNC18" s="372"/>
      <c r="CND18" s="372"/>
      <c r="CNE18" s="372"/>
      <c r="CNF18" s="372"/>
      <c r="CNG18" s="372"/>
      <c r="CNH18" s="372"/>
      <c r="CNI18" s="372"/>
      <c r="CNJ18" s="372"/>
      <c r="CNK18" s="372"/>
      <c r="CNL18" s="372"/>
      <c r="CNM18" s="372"/>
      <c r="CNN18" s="372"/>
      <c r="CNO18" s="372"/>
      <c r="CNP18" s="372"/>
      <c r="CNQ18" s="372"/>
      <c r="CNR18" s="372"/>
      <c r="CNS18" s="372"/>
      <c r="CNT18" s="372"/>
      <c r="CNU18" s="372"/>
      <c r="CNV18" s="372"/>
      <c r="CNW18" s="372"/>
      <c r="CNX18" s="372"/>
      <c r="CNY18" s="372"/>
      <c r="CNZ18" s="372"/>
      <c r="COA18" s="372"/>
      <c r="COB18" s="372"/>
      <c r="COC18" s="372"/>
      <c r="COD18" s="372"/>
      <c r="COE18" s="372"/>
      <c r="COF18" s="372"/>
      <c r="COG18" s="372"/>
      <c r="COH18" s="372"/>
      <c r="COI18" s="372"/>
      <c r="COJ18" s="372"/>
      <c r="COK18" s="372"/>
      <c r="COL18" s="372"/>
      <c r="COM18" s="372"/>
      <c r="CON18" s="372"/>
      <c r="COO18" s="372"/>
      <c r="COP18" s="372"/>
      <c r="COQ18" s="372"/>
      <c r="COR18" s="372"/>
      <c r="COS18" s="372"/>
      <c r="COT18" s="372"/>
      <c r="COU18" s="372"/>
      <c r="COV18" s="372"/>
      <c r="COW18" s="372"/>
      <c r="COX18" s="372"/>
      <c r="COY18" s="372"/>
      <c r="COZ18" s="372"/>
      <c r="CPA18" s="372"/>
      <c r="CPB18" s="372"/>
      <c r="CPC18" s="372"/>
      <c r="CPD18" s="372"/>
      <c r="CPE18" s="372"/>
      <c r="CPF18" s="372"/>
      <c r="CPG18" s="372"/>
      <c r="CPH18" s="372"/>
      <c r="CPI18" s="372"/>
      <c r="CPJ18" s="372"/>
      <c r="CPK18" s="372"/>
      <c r="CPL18" s="372"/>
      <c r="CPM18" s="372"/>
      <c r="CPN18" s="372"/>
      <c r="CPO18" s="372"/>
      <c r="CPP18" s="372"/>
      <c r="CPQ18" s="372"/>
      <c r="CPR18" s="372"/>
      <c r="CPS18" s="372"/>
      <c r="CPT18" s="372"/>
      <c r="CPU18" s="372"/>
      <c r="CPV18" s="372"/>
      <c r="CPW18" s="372"/>
      <c r="CPX18" s="372"/>
      <c r="CPY18" s="372"/>
      <c r="CPZ18" s="372"/>
      <c r="CQA18" s="372"/>
      <c r="CQB18" s="372"/>
      <c r="CQC18" s="372"/>
      <c r="CQD18" s="372"/>
      <c r="CQE18" s="372"/>
      <c r="CQF18" s="372"/>
      <c r="CQG18" s="372"/>
      <c r="CQH18" s="372"/>
      <c r="CQI18" s="372"/>
      <c r="CQJ18" s="372"/>
      <c r="CQK18" s="372"/>
      <c r="CQL18" s="372"/>
      <c r="CQM18" s="372"/>
      <c r="CQN18" s="372"/>
      <c r="CQO18" s="372"/>
      <c r="CQP18" s="372"/>
      <c r="CQQ18" s="372"/>
      <c r="CQR18" s="372"/>
      <c r="CQS18" s="372"/>
      <c r="CQT18" s="372"/>
      <c r="CQU18" s="372"/>
      <c r="CQV18" s="372"/>
      <c r="CQW18" s="372"/>
      <c r="CQX18" s="372"/>
      <c r="CQY18" s="372"/>
      <c r="CQZ18" s="372"/>
      <c r="CRA18" s="372"/>
      <c r="CRB18" s="372"/>
      <c r="CRC18" s="372"/>
      <c r="CRD18" s="372"/>
      <c r="CRE18" s="372"/>
      <c r="CRF18" s="372"/>
      <c r="CRG18" s="372"/>
      <c r="CRH18" s="372"/>
      <c r="CRI18" s="372"/>
      <c r="CRJ18" s="372"/>
      <c r="CRK18" s="372"/>
      <c r="CRL18" s="372"/>
      <c r="CRM18" s="372"/>
      <c r="CRN18" s="372"/>
      <c r="CRO18" s="372"/>
      <c r="CRP18" s="372"/>
      <c r="CRQ18" s="372"/>
      <c r="CRR18" s="372"/>
      <c r="CRS18" s="372"/>
      <c r="CRT18" s="372"/>
      <c r="CRU18" s="372"/>
      <c r="CRV18" s="372"/>
      <c r="CRW18" s="372"/>
      <c r="CRX18" s="372"/>
      <c r="CRY18" s="372"/>
      <c r="CRZ18" s="372"/>
      <c r="CSA18" s="372"/>
      <c r="CSB18" s="372"/>
      <c r="CSC18" s="372"/>
      <c r="CSD18" s="372"/>
      <c r="CSE18" s="372"/>
      <c r="CSF18" s="372"/>
      <c r="CSG18" s="372"/>
      <c r="CSH18" s="372"/>
      <c r="CSI18" s="372"/>
      <c r="CSJ18" s="372"/>
      <c r="CSK18" s="372"/>
      <c r="CSL18" s="372"/>
      <c r="CSM18" s="372"/>
      <c r="CSN18" s="372"/>
      <c r="CSO18" s="372"/>
      <c r="CSP18" s="372"/>
      <c r="CSQ18" s="372"/>
      <c r="CSR18" s="372"/>
      <c r="CSS18" s="372"/>
      <c r="CST18" s="372"/>
      <c r="CSU18" s="372"/>
      <c r="CSV18" s="372"/>
      <c r="CSW18" s="372"/>
      <c r="CSX18" s="372"/>
      <c r="CSY18" s="372"/>
      <c r="CSZ18" s="372"/>
      <c r="CTA18" s="372"/>
      <c r="CTB18" s="372"/>
      <c r="CTC18" s="372"/>
      <c r="CTD18" s="372"/>
      <c r="CTE18" s="372"/>
      <c r="CTF18" s="372"/>
      <c r="CTG18" s="372"/>
      <c r="CTH18" s="372"/>
      <c r="CTI18" s="372"/>
      <c r="CTJ18" s="372"/>
      <c r="CTK18" s="372"/>
      <c r="CTL18" s="372"/>
      <c r="CTM18" s="372"/>
      <c r="CTN18" s="372"/>
      <c r="CTO18" s="372"/>
      <c r="CTP18" s="372"/>
      <c r="CTQ18" s="372"/>
      <c r="CTR18" s="372"/>
      <c r="CTS18" s="372"/>
      <c r="CTT18" s="372"/>
      <c r="CTU18" s="372"/>
      <c r="CTV18" s="372"/>
      <c r="CTW18" s="372"/>
      <c r="CTX18" s="372"/>
      <c r="CTY18" s="372"/>
      <c r="CTZ18" s="372"/>
      <c r="CUA18" s="372"/>
      <c r="CUB18" s="372"/>
      <c r="CUC18" s="372"/>
      <c r="CUD18" s="372"/>
      <c r="CUE18" s="372"/>
      <c r="CUF18" s="372"/>
      <c r="CUG18" s="372"/>
      <c r="CUH18" s="372"/>
      <c r="CUI18" s="372"/>
      <c r="CUJ18" s="372"/>
      <c r="CUK18" s="372"/>
      <c r="CUL18" s="372"/>
      <c r="CUM18" s="372"/>
      <c r="CUN18" s="372"/>
      <c r="CUO18" s="372"/>
      <c r="CUP18" s="372"/>
      <c r="CUQ18" s="372"/>
      <c r="CUR18" s="372"/>
      <c r="CUS18" s="372"/>
      <c r="CUT18" s="372"/>
      <c r="CUU18" s="372"/>
      <c r="CUV18" s="372"/>
      <c r="CUW18" s="372"/>
      <c r="CUX18" s="372"/>
      <c r="CUY18" s="372"/>
      <c r="CUZ18" s="372"/>
      <c r="CVA18" s="372"/>
      <c r="CVB18" s="372"/>
      <c r="CVC18" s="372"/>
      <c r="CVD18" s="372"/>
      <c r="CVE18" s="372"/>
      <c r="CVF18" s="372"/>
      <c r="CVG18" s="372"/>
      <c r="CVH18" s="372"/>
      <c r="CVI18" s="372"/>
      <c r="CVJ18" s="372"/>
      <c r="CVK18" s="372"/>
      <c r="CVL18" s="372"/>
      <c r="CVM18" s="372"/>
      <c r="CVN18" s="372"/>
      <c r="CVO18" s="372"/>
      <c r="CVP18" s="372"/>
      <c r="CVQ18" s="372"/>
      <c r="CVR18" s="372"/>
      <c r="CVS18" s="372"/>
      <c r="CVT18" s="372"/>
      <c r="CVU18" s="372"/>
      <c r="CVV18" s="372"/>
      <c r="CVW18" s="372"/>
      <c r="CVX18" s="372"/>
      <c r="CVY18" s="372"/>
      <c r="CVZ18" s="372"/>
      <c r="CWA18" s="372"/>
      <c r="CWB18" s="372"/>
      <c r="CWC18" s="372"/>
      <c r="CWD18" s="372"/>
      <c r="CWE18" s="372"/>
      <c r="CWF18" s="372"/>
      <c r="CWG18" s="372"/>
      <c r="CWH18" s="372"/>
      <c r="CWI18" s="372"/>
      <c r="CWJ18" s="372"/>
      <c r="CWK18" s="372"/>
      <c r="CWL18" s="372"/>
      <c r="CWM18" s="372"/>
      <c r="CWN18" s="372"/>
      <c r="CWO18" s="372"/>
      <c r="CWP18" s="372"/>
      <c r="CWQ18" s="372"/>
      <c r="CWR18" s="372"/>
      <c r="CWS18" s="372"/>
      <c r="CWT18" s="372"/>
      <c r="CWU18" s="372"/>
      <c r="CWV18" s="372"/>
      <c r="CWW18" s="372"/>
      <c r="CWX18" s="372"/>
      <c r="CWY18" s="372"/>
      <c r="CWZ18" s="372"/>
      <c r="CXA18" s="372"/>
      <c r="CXB18" s="372"/>
      <c r="CXC18" s="372"/>
      <c r="CXD18" s="372"/>
      <c r="CXE18" s="372"/>
      <c r="CXF18" s="372"/>
      <c r="CXG18" s="372"/>
      <c r="CXH18" s="372"/>
      <c r="CXI18" s="372"/>
      <c r="CXJ18" s="372"/>
      <c r="CXK18" s="372"/>
      <c r="CXL18" s="372"/>
      <c r="CXM18" s="372"/>
      <c r="CXN18" s="372"/>
      <c r="CXO18" s="372"/>
      <c r="CXP18" s="372"/>
      <c r="CXQ18" s="372"/>
      <c r="CXR18" s="372"/>
      <c r="CXS18" s="372"/>
      <c r="CXT18" s="372"/>
      <c r="CXU18" s="372"/>
      <c r="CXV18" s="372"/>
      <c r="CXW18" s="372"/>
      <c r="CXX18" s="372"/>
      <c r="CXY18" s="372"/>
      <c r="CXZ18" s="372"/>
      <c r="CYA18" s="372"/>
      <c r="CYB18" s="372"/>
      <c r="CYC18" s="372"/>
      <c r="CYD18" s="372"/>
      <c r="CYE18" s="372"/>
      <c r="CYF18" s="372"/>
      <c r="CYG18" s="372"/>
      <c r="CYH18" s="372"/>
      <c r="CYI18" s="372"/>
      <c r="CYJ18" s="372"/>
      <c r="CYK18" s="372"/>
      <c r="CYL18" s="372"/>
      <c r="CYM18" s="372"/>
      <c r="CYN18" s="372"/>
      <c r="CYO18" s="372"/>
      <c r="CYP18" s="372"/>
      <c r="CYQ18" s="372"/>
      <c r="CYR18" s="372"/>
      <c r="CYS18" s="372"/>
      <c r="CYT18" s="372"/>
      <c r="CYU18" s="372"/>
      <c r="CYV18" s="372"/>
      <c r="CYW18" s="372"/>
      <c r="CYX18" s="372"/>
      <c r="CYY18" s="372"/>
      <c r="CYZ18" s="372"/>
      <c r="CZA18" s="372"/>
      <c r="CZB18" s="372"/>
      <c r="CZC18" s="372"/>
      <c r="CZD18" s="372"/>
      <c r="CZE18" s="372"/>
      <c r="CZF18" s="372"/>
      <c r="CZG18" s="372"/>
      <c r="CZH18" s="372"/>
      <c r="CZI18" s="372"/>
      <c r="CZJ18" s="372"/>
      <c r="CZK18" s="372"/>
      <c r="CZL18" s="372"/>
      <c r="CZM18" s="372"/>
      <c r="CZN18" s="372"/>
      <c r="CZO18" s="372"/>
      <c r="CZP18" s="372"/>
      <c r="CZQ18" s="372"/>
      <c r="CZR18" s="372"/>
      <c r="CZS18" s="372"/>
      <c r="CZT18" s="372"/>
      <c r="CZU18" s="372"/>
      <c r="CZV18" s="372"/>
      <c r="CZW18" s="372"/>
      <c r="CZX18" s="372"/>
      <c r="CZY18" s="372"/>
      <c r="CZZ18" s="372"/>
      <c r="DAA18" s="372"/>
      <c r="DAB18" s="372"/>
      <c r="DAC18" s="372"/>
      <c r="DAD18" s="372"/>
      <c r="DAE18" s="372"/>
      <c r="DAF18" s="372"/>
      <c r="DAG18" s="372"/>
      <c r="DAH18" s="372"/>
      <c r="DAI18" s="372"/>
      <c r="DAJ18" s="372"/>
      <c r="DAK18" s="372"/>
      <c r="DAL18" s="372"/>
      <c r="DAM18" s="372"/>
      <c r="DAN18" s="372"/>
      <c r="DAO18" s="372"/>
      <c r="DAP18" s="372"/>
      <c r="DAQ18" s="372"/>
      <c r="DAR18" s="372"/>
      <c r="DAS18" s="372"/>
      <c r="DAT18" s="372"/>
      <c r="DAU18" s="372"/>
      <c r="DAV18" s="372"/>
      <c r="DAW18" s="372"/>
      <c r="DAX18" s="372"/>
      <c r="DAY18" s="372"/>
      <c r="DAZ18" s="372"/>
      <c r="DBA18" s="372"/>
      <c r="DBB18" s="372"/>
      <c r="DBC18" s="372"/>
      <c r="DBD18" s="372"/>
      <c r="DBE18" s="372"/>
      <c r="DBF18" s="372"/>
      <c r="DBG18" s="372"/>
      <c r="DBH18" s="372"/>
      <c r="DBI18" s="372"/>
      <c r="DBJ18" s="372"/>
      <c r="DBK18" s="372"/>
      <c r="DBL18" s="372"/>
      <c r="DBM18" s="372"/>
      <c r="DBN18" s="372"/>
      <c r="DBO18" s="372"/>
      <c r="DBP18" s="372"/>
      <c r="DBQ18" s="372"/>
      <c r="DBR18" s="372"/>
      <c r="DBS18" s="372"/>
      <c r="DBT18" s="372"/>
      <c r="DBU18" s="372"/>
      <c r="DBV18" s="372"/>
      <c r="DBW18" s="372"/>
      <c r="DBX18" s="372"/>
      <c r="DBY18" s="372"/>
      <c r="DBZ18" s="372"/>
      <c r="DCA18" s="372"/>
      <c r="DCB18" s="372"/>
      <c r="DCC18" s="372"/>
      <c r="DCD18" s="372"/>
      <c r="DCE18" s="372"/>
      <c r="DCF18" s="372"/>
      <c r="DCG18" s="372"/>
      <c r="DCH18" s="372"/>
      <c r="DCI18" s="372"/>
      <c r="DCJ18" s="372"/>
      <c r="DCK18" s="372"/>
      <c r="DCL18" s="372"/>
      <c r="DCM18" s="372"/>
      <c r="DCN18" s="372"/>
      <c r="DCO18" s="372"/>
      <c r="DCP18" s="372"/>
      <c r="DCQ18" s="372"/>
      <c r="DCR18" s="372"/>
      <c r="DCS18" s="372"/>
      <c r="DCT18" s="372"/>
      <c r="DCU18" s="372"/>
      <c r="DCV18" s="372"/>
      <c r="DCW18" s="372"/>
      <c r="DCX18" s="372"/>
      <c r="DCY18" s="372"/>
      <c r="DCZ18" s="372"/>
      <c r="DDA18" s="372"/>
      <c r="DDB18" s="372"/>
      <c r="DDC18" s="372"/>
      <c r="DDD18" s="372"/>
      <c r="DDE18" s="372"/>
      <c r="DDF18" s="372"/>
      <c r="DDG18" s="372"/>
      <c r="DDH18" s="372"/>
      <c r="DDI18" s="372"/>
      <c r="DDJ18" s="372"/>
      <c r="DDK18" s="372"/>
      <c r="DDL18" s="372"/>
      <c r="DDM18" s="372"/>
      <c r="DDN18" s="372"/>
      <c r="DDO18" s="372"/>
      <c r="DDP18" s="372"/>
      <c r="DDQ18" s="372"/>
      <c r="DDR18" s="372"/>
      <c r="DDS18" s="372"/>
      <c r="DDT18" s="372"/>
      <c r="DDU18" s="372"/>
      <c r="DDV18" s="372"/>
      <c r="DDW18" s="372"/>
      <c r="DDX18" s="372"/>
      <c r="DDY18" s="372"/>
      <c r="DDZ18" s="372"/>
      <c r="DEA18" s="372"/>
      <c r="DEB18" s="372"/>
      <c r="DEC18" s="372"/>
      <c r="DED18" s="372"/>
      <c r="DEE18" s="372"/>
      <c r="DEF18" s="372"/>
      <c r="DEG18" s="372"/>
      <c r="DEH18" s="372"/>
      <c r="DEI18" s="372"/>
      <c r="DEJ18" s="372"/>
      <c r="DEK18" s="372"/>
      <c r="DEL18" s="372"/>
      <c r="DEM18" s="372"/>
      <c r="DEN18" s="372"/>
      <c r="DEO18" s="372"/>
      <c r="DEP18" s="372"/>
      <c r="DEQ18" s="372"/>
      <c r="DER18" s="372"/>
      <c r="DES18" s="372"/>
      <c r="DET18" s="372"/>
      <c r="DEU18" s="372"/>
      <c r="DEV18" s="372"/>
      <c r="DEW18" s="372"/>
      <c r="DEX18" s="372"/>
      <c r="DEY18" s="372"/>
      <c r="DEZ18" s="372"/>
      <c r="DFA18" s="372"/>
      <c r="DFB18" s="372"/>
      <c r="DFC18" s="372"/>
      <c r="DFD18" s="372"/>
      <c r="DFE18" s="372"/>
      <c r="DFF18" s="372"/>
      <c r="DFG18" s="372"/>
      <c r="DFH18" s="372"/>
      <c r="DFI18" s="372"/>
      <c r="DFJ18" s="372"/>
      <c r="DFK18" s="372"/>
      <c r="DFL18" s="372"/>
      <c r="DFM18" s="372"/>
      <c r="DFN18" s="372"/>
      <c r="DFO18" s="372"/>
      <c r="DFP18" s="372"/>
      <c r="DFQ18" s="372"/>
      <c r="DFR18" s="372"/>
      <c r="DFS18" s="372"/>
      <c r="DFT18" s="372"/>
      <c r="DFU18" s="372"/>
      <c r="DFV18" s="372"/>
      <c r="DFW18" s="372"/>
      <c r="DFX18" s="372"/>
      <c r="DFY18" s="372"/>
      <c r="DFZ18" s="372"/>
      <c r="DGA18" s="372"/>
      <c r="DGB18" s="372"/>
      <c r="DGC18" s="372"/>
      <c r="DGD18" s="372"/>
      <c r="DGE18" s="372"/>
      <c r="DGF18" s="372"/>
      <c r="DGG18" s="372"/>
      <c r="DGH18" s="372"/>
      <c r="DGI18" s="372"/>
      <c r="DGJ18" s="372"/>
      <c r="DGK18" s="372"/>
      <c r="DGL18" s="372"/>
      <c r="DGM18" s="372"/>
      <c r="DGN18" s="372"/>
      <c r="DGO18" s="372"/>
      <c r="DGP18" s="372"/>
      <c r="DGQ18" s="372"/>
      <c r="DGR18" s="372"/>
      <c r="DGS18" s="372"/>
      <c r="DGT18" s="372"/>
      <c r="DGU18" s="372"/>
      <c r="DGV18" s="372"/>
      <c r="DGW18" s="372"/>
      <c r="DGX18" s="372"/>
      <c r="DGY18" s="372"/>
      <c r="DGZ18" s="372"/>
      <c r="DHA18" s="372"/>
      <c r="DHB18" s="372"/>
      <c r="DHC18" s="372"/>
      <c r="DHD18" s="372"/>
      <c r="DHE18" s="372"/>
      <c r="DHF18" s="372"/>
      <c r="DHG18" s="372"/>
      <c r="DHH18" s="372"/>
      <c r="DHI18" s="372"/>
      <c r="DHJ18" s="372"/>
      <c r="DHK18" s="372"/>
      <c r="DHL18" s="372"/>
      <c r="DHM18" s="372"/>
      <c r="DHN18" s="372"/>
      <c r="DHO18" s="372"/>
      <c r="DHP18" s="372"/>
      <c r="DHQ18" s="372"/>
      <c r="DHR18" s="372"/>
      <c r="DHS18" s="372"/>
      <c r="DHT18" s="372"/>
      <c r="DHU18" s="372"/>
      <c r="DHV18" s="372"/>
      <c r="DHW18" s="372"/>
      <c r="DHX18" s="372"/>
      <c r="DHY18" s="372"/>
      <c r="DHZ18" s="372"/>
      <c r="DIA18" s="372"/>
      <c r="DIB18" s="372"/>
      <c r="DIC18" s="372"/>
      <c r="DID18" s="372"/>
      <c r="DIE18" s="372"/>
      <c r="DIF18" s="372"/>
      <c r="DIG18" s="372"/>
      <c r="DIH18" s="372"/>
      <c r="DII18" s="372"/>
      <c r="DIJ18" s="372"/>
      <c r="DIK18" s="372"/>
      <c r="DIL18" s="372"/>
      <c r="DIM18" s="372"/>
      <c r="DIN18" s="372"/>
      <c r="DIO18" s="372"/>
      <c r="DIP18" s="372"/>
      <c r="DIQ18" s="372"/>
      <c r="DIR18" s="372"/>
      <c r="DIS18" s="372"/>
      <c r="DIT18" s="372"/>
      <c r="DIU18" s="372"/>
      <c r="DIV18" s="372"/>
      <c r="DIW18" s="372"/>
      <c r="DIX18" s="372"/>
      <c r="DIY18" s="372"/>
      <c r="DIZ18" s="372"/>
      <c r="DJA18" s="372"/>
      <c r="DJB18" s="372"/>
      <c r="DJC18" s="372"/>
      <c r="DJD18" s="372"/>
      <c r="DJE18" s="372"/>
      <c r="DJF18" s="372"/>
      <c r="DJG18" s="372"/>
      <c r="DJH18" s="372"/>
      <c r="DJI18" s="372"/>
      <c r="DJJ18" s="372"/>
      <c r="DJK18" s="372"/>
      <c r="DJL18" s="372"/>
      <c r="DJM18" s="372"/>
      <c r="DJN18" s="372"/>
      <c r="DJO18" s="372"/>
      <c r="DJP18" s="372"/>
      <c r="DJQ18" s="372"/>
      <c r="DJR18" s="372"/>
      <c r="DJS18" s="372"/>
      <c r="DJT18" s="372"/>
      <c r="DJU18" s="372"/>
      <c r="DJV18" s="372"/>
      <c r="DJW18" s="372"/>
      <c r="DJX18" s="372"/>
      <c r="DJY18" s="372"/>
      <c r="DJZ18" s="372"/>
      <c r="DKA18" s="372"/>
      <c r="DKB18" s="372"/>
      <c r="DKC18" s="372"/>
      <c r="DKD18" s="372"/>
      <c r="DKE18" s="372"/>
      <c r="DKF18" s="372"/>
      <c r="DKG18" s="372"/>
      <c r="DKH18" s="372"/>
      <c r="DKI18" s="372"/>
      <c r="DKJ18" s="372"/>
      <c r="DKK18" s="372"/>
      <c r="DKL18" s="372"/>
      <c r="DKM18" s="372"/>
      <c r="DKN18" s="372"/>
      <c r="DKO18" s="372"/>
      <c r="DKP18" s="372"/>
      <c r="DKQ18" s="372"/>
      <c r="DKR18" s="372"/>
      <c r="DKS18" s="372"/>
      <c r="DKT18" s="372"/>
      <c r="DKU18" s="372"/>
      <c r="DKV18" s="372"/>
      <c r="DKW18" s="372"/>
      <c r="DKX18" s="372"/>
      <c r="DKY18" s="372"/>
      <c r="DKZ18" s="372"/>
      <c r="DLA18" s="372"/>
      <c r="DLB18" s="372"/>
      <c r="DLC18" s="372"/>
      <c r="DLD18" s="372"/>
      <c r="DLE18" s="372"/>
      <c r="DLF18" s="372"/>
      <c r="DLG18" s="372"/>
      <c r="DLH18" s="372"/>
      <c r="DLI18" s="372"/>
      <c r="DLJ18" s="372"/>
      <c r="DLK18" s="372"/>
      <c r="DLL18" s="372"/>
      <c r="DLM18" s="372"/>
      <c r="DLN18" s="372"/>
      <c r="DLO18" s="372"/>
      <c r="DLP18" s="372"/>
      <c r="DLQ18" s="372"/>
      <c r="DLR18" s="372"/>
      <c r="DLS18" s="372"/>
      <c r="DLT18" s="372"/>
      <c r="DLU18" s="372"/>
      <c r="DLV18" s="372"/>
      <c r="DLW18" s="372"/>
      <c r="DLX18" s="372"/>
      <c r="DLY18" s="372"/>
      <c r="DLZ18" s="372"/>
      <c r="DMA18" s="372"/>
      <c r="DMB18" s="372"/>
      <c r="DMC18" s="372"/>
      <c r="DMD18" s="372"/>
      <c r="DME18" s="372"/>
      <c r="DMF18" s="372"/>
      <c r="DMG18" s="372"/>
      <c r="DMH18" s="372"/>
      <c r="DMI18" s="372"/>
      <c r="DMJ18" s="372"/>
      <c r="DMK18" s="372"/>
      <c r="DML18" s="372"/>
      <c r="DMM18" s="372"/>
      <c r="DMN18" s="372"/>
      <c r="DMO18" s="372"/>
      <c r="DMP18" s="372"/>
      <c r="DMQ18" s="372"/>
      <c r="DMR18" s="372"/>
      <c r="DMS18" s="372"/>
      <c r="DMT18" s="372"/>
      <c r="DMU18" s="372"/>
      <c r="DMV18" s="372"/>
      <c r="DMW18" s="372"/>
      <c r="DMX18" s="372"/>
      <c r="DMY18" s="372"/>
      <c r="DMZ18" s="372"/>
      <c r="DNA18" s="372"/>
      <c r="DNB18" s="372"/>
      <c r="DNC18" s="372"/>
      <c r="DND18" s="372"/>
      <c r="DNE18" s="372"/>
      <c r="DNF18" s="372"/>
      <c r="DNG18" s="372"/>
      <c r="DNH18" s="372"/>
      <c r="DNI18" s="372"/>
      <c r="DNJ18" s="372"/>
      <c r="DNK18" s="372"/>
      <c r="DNL18" s="372"/>
      <c r="DNM18" s="372"/>
      <c r="DNN18" s="372"/>
      <c r="DNO18" s="372"/>
      <c r="DNP18" s="372"/>
      <c r="DNQ18" s="372"/>
      <c r="DNR18" s="372"/>
      <c r="DNS18" s="372"/>
      <c r="DNT18" s="372"/>
      <c r="DNU18" s="372"/>
      <c r="DNV18" s="372"/>
      <c r="DNW18" s="372"/>
      <c r="DNX18" s="372"/>
      <c r="DNY18" s="372"/>
      <c r="DNZ18" s="372"/>
      <c r="DOA18" s="372"/>
      <c r="DOB18" s="372"/>
      <c r="DOC18" s="372"/>
      <c r="DOD18" s="372"/>
      <c r="DOE18" s="372"/>
      <c r="DOF18" s="372"/>
      <c r="DOG18" s="372"/>
      <c r="DOH18" s="372"/>
      <c r="DOI18" s="372"/>
      <c r="DOJ18" s="372"/>
      <c r="DOK18" s="372"/>
      <c r="DOL18" s="372"/>
      <c r="DOM18" s="372"/>
      <c r="DON18" s="372"/>
      <c r="DOO18" s="372"/>
      <c r="DOP18" s="372"/>
      <c r="DOQ18" s="372"/>
      <c r="DOR18" s="372"/>
      <c r="DOS18" s="372"/>
      <c r="DOT18" s="372"/>
      <c r="DOU18" s="372"/>
      <c r="DOV18" s="372"/>
      <c r="DOW18" s="372"/>
      <c r="DOX18" s="372"/>
      <c r="DOY18" s="372"/>
      <c r="DOZ18" s="372"/>
      <c r="DPA18" s="372"/>
      <c r="DPB18" s="372"/>
      <c r="DPC18" s="372"/>
      <c r="DPD18" s="372"/>
      <c r="DPE18" s="372"/>
      <c r="DPF18" s="372"/>
      <c r="DPG18" s="372"/>
      <c r="DPH18" s="372"/>
      <c r="DPI18" s="372"/>
      <c r="DPJ18" s="372"/>
      <c r="DPK18" s="372"/>
      <c r="DPL18" s="372"/>
      <c r="DPM18" s="372"/>
      <c r="DPN18" s="372"/>
      <c r="DPO18" s="372"/>
      <c r="DPP18" s="372"/>
      <c r="DPQ18" s="372"/>
      <c r="DPR18" s="372"/>
      <c r="DPS18" s="372"/>
      <c r="DPT18" s="372"/>
      <c r="DPU18" s="372"/>
      <c r="DPV18" s="372"/>
      <c r="DPW18" s="372"/>
      <c r="DPX18" s="372"/>
      <c r="DPY18" s="372"/>
      <c r="DPZ18" s="372"/>
      <c r="DQA18" s="372"/>
      <c r="DQB18" s="372"/>
      <c r="DQC18" s="372"/>
      <c r="DQD18" s="372"/>
      <c r="DQE18" s="372"/>
      <c r="DQF18" s="372"/>
      <c r="DQG18" s="372"/>
      <c r="DQH18" s="372"/>
      <c r="DQI18" s="372"/>
      <c r="DQJ18" s="372"/>
      <c r="DQK18" s="372"/>
      <c r="DQL18" s="372"/>
      <c r="DQM18" s="372"/>
      <c r="DQN18" s="372"/>
      <c r="DQO18" s="372"/>
      <c r="DQP18" s="372"/>
      <c r="DQQ18" s="372"/>
      <c r="DQR18" s="372"/>
      <c r="DQS18" s="372"/>
      <c r="DQT18" s="372"/>
      <c r="DQU18" s="372"/>
      <c r="DQV18" s="372"/>
      <c r="DQW18" s="372"/>
      <c r="DQX18" s="372"/>
      <c r="DQY18" s="372"/>
      <c r="DQZ18" s="372"/>
      <c r="DRA18" s="372"/>
      <c r="DRB18" s="372"/>
      <c r="DRC18" s="372"/>
      <c r="DRD18" s="372"/>
      <c r="DRE18" s="372"/>
      <c r="DRF18" s="372"/>
      <c r="DRG18" s="372"/>
      <c r="DRH18" s="372"/>
      <c r="DRI18" s="372"/>
      <c r="DRJ18" s="372"/>
      <c r="DRK18" s="372"/>
      <c r="DRL18" s="372"/>
      <c r="DRM18" s="372"/>
      <c r="DRN18" s="372"/>
      <c r="DRO18" s="372"/>
      <c r="DRP18" s="372"/>
      <c r="DRQ18" s="372"/>
      <c r="DRR18" s="372"/>
      <c r="DRS18" s="372"/>
      <c r="DRT18" s="372"/>
      <c r="DRU18" s="372"/>
      <c r="DRV18" s="372"/>
      <c r="DRW18" s="372"/>
      <c r="DRX18" s="372"/>
      <c r="DRY18" s="372"/>
      <c r="DRZ18" s="372"/>
      <c r="DSA18" s="372"/>
      <c r="DSB18" s="372"/>
      <c r="DSC18" s="372"/>
      <c r="DSD18" s="372"/>
      <c r="DSE18" s="372"/>
      <c r="DSF18" s="372"/>
      <c r="DSG18" s="372"/>
      <c r="DSH18" s="372"/>
      <c r="DSI18" s="372"/>
      <c r="DSJ18" s="372"/>
      <c r="DSK18" s="372"/>
      <c r="DSL18" s="372"/>
      <c r="DSM18" s="372"/>
      <c r="DSN18" s="372"/>
      <c r="DSO18" s="372"/>
      <c r="DSP18" s="372"/>
      <c r="DSQ18" s="372"/>
      <c r="DSR18" s="372"/>
      <c r="DSS18" s="372"/>
      <c r="DST18" s="372"/>
      <c r="DSU18" s="372"/>
      <c r="DSV18" s="372"/>
      <c r="DSW18" s="372"/>
      <c r="DSX18" s="372"/>
      <c r="DSY18" s="372"/>
      <c r="DSZ18" s="372"/>
      <c r="DTA18" s="372"/>
      <c r="DTB18" s="372"/>
      <c r="DTC18" s="372"/>
      <c r="DTD18" s="372"/>
      <c r="DTE18" s="372"/>
      <c r="DTF18" s="372"/>
      <c r="DTG18" s="372"/>
      <c r="DTH18" s="372"/>
      <c r="DTI18" s="372"/>
      <c r="DTJ18" s="372"/>
      <c r="DTK18" s="372"/>
      <c r="DTL18" s="372"/>
      <c r="DTM18" s="372"/>
      <c r="DTN18" s="372"/>
      <c r="DTO18" s="372"/>
      <c r="DTP18" s="372"/>
      <c r="DTQ18" s="372"/>
      <c r="DTR18" s="372"/>
      <c r="DTS18" s="372"/>
      <c r="DTT18" s="372"/>
      <c r="DTU18" s="372"/>
      <c r="DTV18" s="372"/>
      <c r="DTW18" s="372"/>
      <c r="DTX18" s="372"/>
      <c r="DTY18" s="372"/>
      <c r="DTZ18" s="372"/>
      <c r="DUA18" s="372"/>
      <c r="DUB18" s="372"/>
      <c r="DUC18" s="372"/>
      <c r="DUD18" s="372"/>
      <c r="DUE18" s="372"/>
      <c r="DUF18" s="372"/>
      <c r="DUG18" s="372"/>
      <c r="DUH18" s="372"/>
      <c r="DUI18" s="372"/>
      <c r="DUJ18" s="372"/>
      <c r="DUK18" s="372"/>
      <c r="DUL18" s="372"/>
      <c r="DUM18" s="372"/>
      <c r="DUN18" s="372"/>
      <c r="DUO18" s="372"/>
      <c r="DUP18" s="372"/>
      <c r="DUQ18" s="372"/>
      <c r="DUR18" s="372"/>
      <c r="DUS18" s="372"/>
      <c r="DUT18" s="372"/>
      <c r="DUU18" s="372"/>
      <c r="DUV18" s="372"/>
      <c r="DUW18" s="372"/>
      <c r="DUX18" s="372"/>
      <c r="DUY18" s="372"/>
      <c r="DUZ18" s="372"/>
      <c r="DVA18" s="372"/>
      <c r="DVB18" s="372"/>
      <c r="DVC18" s="372"/>
      <c r="DVD18" s="372"/>
      <c r="DVE18" s="372"/>
      <c r="DVF18" s="372"/>
      <c r="DVG18" s="372"/>
      <c r="DVH18" s="372"/>
      <c r="DVI18" s="372"/>
      <c r="DVJ18" s="372"/>
      <c r="DVK18" s="372"/>
      <c r="DVL18" s="372"/>
      <c r="DVM18" s="372"/>
      <c r="DVN18" s="372"/>
      <c r="DVO18" s="372"/>
      <c r="DVP18" s="372"/>
      <c r="DVQ18" s="372"/>
      <c r="DVR18" s="372"/>
      <c r="DVS18" s="372"/>
      <c r="DVT18" s="372"/>
      <c r="DVU18" s="372"/>
      <c r="DVV18" s="372"/>
      <c r="DVW18" s="372"/>
      <c r="DVX18" s="372"/>
      <c r="DVY18" s="372"/>
      <c r="DVZ18" s="372"/>
      <c r="DWA18" s="372"/>
      <c r="DWB18" s="372"/>
      <c r="DWC18" s="372"/>
      <c r="DWD18" s="372"/>
      <c r="DWE18" s="372"/>
      <c r="DWF18" s="372"/>
      <c r="DWG18" s="372"/>
      <c r="DWH18" s="372"/>
      <c r="DWI18" s="372"/>
      <c r="DWJ18" s="372"/>
      <c r="DWK18" s="372"/>
      <c r="DWL18" s="372"/>
      <c r="DWM18" s="372"/>
      <c r="DWN18" s="372"/>
      <c r="DWO18" s="372"/>
      <c r="DWP18" s="372"/>
      <c r="DWQ18" s="372"/>
      <c r="DWR18" s="372"/>
      <c r="DWS18" s="372"/>
      <c r="DWT18" s="372"/>
      <c r="DWU18" s="372"/>
      <c r="DWV18" s="372"/>
      <c r="DWW18" s="372"/>
      <c r="DWX18" s="372"/>
      <c r="DWY18" s="372"/>
      <c r="DWZ18" s="372"/>
      <c r="DXA18" s="372"/>
      <c r="DXB18" s="372"/>
      <c r="DXC18" s="372"/>
      <c r="DXD18" s="372"/>
      <c r="DXE18" s="372"/>
      <c r="DXF18" s="372"/>
      <c r="DXG18" s="372"/>
      <c r="DXH18" s="372"/>
      <c r="DXI18" s="372"/>
      <c r="DXJ18" s="372"/>
      <c r="DXK18" s="372"/>
      <c r="DXL18" s="372"/>
      <c r="DXM18" s="372"/>
      <c r="DXN18" s="372"/>
      <c r="DXO18" s="372"/>
      <c r="DXP18" s="372"/>
      <c r="DXQ18" s="372"/>
      <c r="DXR18" s="372"/>
      <c r="DXS18" s="372"/>
      <c r="DXT18" s="372"/>
      <c r="DXU18" s="372"/>
      <c r="DXV18" s="372"/>
      <c r="DXW18" s="372"/>
      <c r="DXX18" s="372"/>
      <c r="DXY18" s="372"/>
      <c r="DXZ18" s="372"/>
      <c r="DYA18" s="372"/>
      <c r="DYB18" s="372"/>
      <c r="DYC18" s="372"/>
      <c r="DYD18" s="372"/>
      <c r="DYE18" s="372"/>
      <c r="DYF18" s="372"/>
      <c r="DYG18" s="372"/>
      <c r="DYH18" s="372"/>
      <c r="DYI18" s="372"/>
      <c r="DYJ18" s="372"/>
      <c r="DYK18" s="372"/>
      <c r="DYL18" s="372"/>
      <c r="DYM18" s="372"/>
      <c r="DYN18" s="372"/>
      <c r="DYO18" s="372"/>
      <c r="DYP18" s="372"/>
      <c r="DYQ18" s="372"/>
      <c r="DYR18" s="372"/>
      <c r="DYS18" s="372"/>
      <c r="DYT18" s="372"/>
      <c r="DYU18" s="372"/>
      <c r="DYV18" s="372"/>
      <c r="DYW18" s="372"/>
      <c r="DYX18" s="372"/>
      <c r="DYY18" s="372"/>
      <c r="DYZ18" s="372"/>
      <c r="DZA18" s="372"/>
      <c r="DZB18" s="372"/>
      <c r="DZC18" s="372"/>
      <c r="DZD18" s="372"/>
      <c r="DZE18" s="372"/>
      <c r="DZF18" s="372"/>
      <c r="DZG18" s="372"/>
      <c r="DZH18" s="372"/>
      <c r="DZI18" s="372"/>
      <c r="DZJ18" s="372"/>
      <c r="DZK18" s="372"/>
      <c r="DZL18" s="372"/>
      <c r="DZM18" s="372"/>
      <c r="DZN18" s="372"/>
      <c r="DZO18" s="372"/>
      <c r="DZP18" s="372"/>
      <c r="DZQ18" s="372"/>
      <c r="DZR18" s="372"/>
      <c r="DZS18" s="372"/>
      <c r="DZT18" s="372"/>
      <c r="DZU18" s="372"/>
      <c r="DZV18" s="372"/>
      <c r="DZW18" s="372"/>
      <c r="DZX18" s="372"/>
      <c r="DZY18" s="372"/>
      <c r="DZZ18" s="372"/>
      <c r="EAA18" s="372"/>
      <c r="EAB18" s="372"/>
      <c r="EAC18" s="372"/>
      <c r="EAD18" s="372"/>
      <c r="EAE18" s="372"/>
      <c r="EAF18" s="372"/>
      <c r="EAG18" s="372"/>
      <c r="EAH18" s="372"/>
      <c r="EAI18" s="372"/>
      <c r="EAJ18" s="372"/>
      <c r="EAK18" s="372"/>
      <c r="EAL18" s="372"/>
      <c r="EAM18" s="372"/>
      <c r="EAN18" s="372"/>
      <c r="EAO18" s="372"/>
      <c r="EAP18" s="372"/>
      <c r="EAQ18" s="372"/>
      <c r="EAR18" s="372"/>
      <c r="EAS18" s="372"/>
      <c r="EAT18" s="372"/>
      <c r="EAU18" s="372"/>
      <c r="EAV18" s="372"/>
      <c r="EAW18" s="372"/>
      <c r="EAX18" s="372"/>
      <c r="EAY18" s="372"/>
      <c r="EAZ18" s="372"/>
      <c r="EBA18" s="372"/>
      <c r="EBB18" s="372"/>
      <c r="EBC18" s="372"/>
      <c r="EBD18" s="372"/>
      <c r="EBE18" s="372"/>
      <c r="EBF18" s="372"/>
      <c r="EBG18" s="372"/>
      <c r="EBH18" s="372"/>
      <c r="EBI18" s="372"/>
      <c r="EBJ18" s="372"/>
      <c r="EBK18" s="372"/>
      <c r="EBL18" s="372"/>
      <c r="EBM18" s="372"/>
      <c r="EBN18" s="372"/>
      <c r="EBO18" s="372"/>
      <c r="EBP18" s="372"/>
      <c r="EBQ18" s="372"/>
      <c r="EBR18" s="372"/>
      <c r="EBS18" s="372"/>
      <c r="EBT18" s="372"/>
      <c r="EBU18" s="372"/>
      <c r="EBV18" s="372"/>
      <c r="EBW18" s="372"/>
      <c r="EBX18" s="372"/>
      <c r="EBY18" s="372"/>
      <c r="EBZ18" s="372"/>
      <c r="ECA18" s="372"/>
      <c r="ECB18" s="372"/>
      <c r="ECC18" s="372"/>
      <c r="ECD18" s="372"/>
      <c r="ECE18" s="372"/>
      <c r="ECF18" s="372"/>
      <c r="ECG18" s="372"/>
      <c r="ECH18" s="372"/>
      <c r="ECI18" s="372"/>
      <c r="ECJ18" s="372"/>
      <c r="ECK18" s="372"/>
      <c r="ECL18" s="372"/>
      <c r="ECM18" s="372"/>
      <c r="ECN18" s="372"/>
      <c r="ECO18" s="372"/>
      <c r="ECP18" s="372"/>
      <c r="ECQ18" s="372"/>
      <c r="ECR18" s="372"/>
      <c r="ECS18" s="372"/>
      <c r="ECT18" s="372"/>
      <c r="ECU18" s="372"/>
      <c r="ECV18" s="372"/>
      <c r="ECW18" s="372"/>
      <c r="ECX18" s="372"/>
      <c r="ECY18" s="372"/>
      <c r="ECZ18" s="372"/>
      <c r="EDA18" s="372"/>
      <c r="EDB18" s="372"/>
      <c r="EDC18" s="372"/>
      <c r="EDD18" s="372"/>
      <c r="EDE18" s="372"/>
      <c r="EDF18" s="372"/>
      <c r="EDG18" s="372"/>
      <c r="EDH18" s="372"/>
      <c r="EDI18" s="372"/>
      <c r="EDJ18" s="372"/>
      <c r="EDK18" s="372"/>
      <c r="EDL18" s="372"/>
      <c r="EDM18" s="372"/>
      <c r="EDN18" s="372"/>
      <c r="EDO18" s="372"/>
      <c r="EDP18" s="372"/>
      <c r="EDQ18" s="372"/>
      <c r="EDR18" s="372"/>
      <c r="EDS18" s="372"/>
      <c r="EDT18" s="372"/>
      <c r="EDU18" s="372"/>
      <c r="EDV18" s="372"/>
      <c r="EDW18" s="372"/>
      <c r="EDX18" s="372"/>
      <c r="EDY18" s="372"/>
      <c r="EDZ18" s="372"/>
      <c r="EEA18" s="372"/>
      <c r="EEB18" s="372"/>
      <c r="EEC18" s="372"/>
      <c r="EED18" s="372"/>
      <c r="EEE18" s="372"/>
      <c r="EEF18" s="372"/>
      <c r="EEG18" s="372"/>
      <c r="EEH18" s="372"/>
      <c r="EEI18" s="372"/>
      <c r="EEJ18" s="372"/>
      <c r="EEK18" s="372"/>
      <c r="EEL18" s="372"/>
      <c r="EEM18" s="372"/>
      <c r="EEN18" s="372"/>
      <c r="EEO18" s="372"/>
      <c r="EEP18" s="372"/>
      <c r="EEQ18" s="372"/>
      <c r="EER18" s="372"/>
      <c r="EES18" s="372"/>
      <c r="EET18" s="372"/>
      <c r="EEU18" s="372"/>
      <c r="EEV18" s="372"/>
      <c r="EEW18" s="372"/>
      <c r="EEX18" s="372"/>
      <c r="EEY18" s="372"/>
      <c r="EEZ18" s="372"/>
      <c r="EFA18" s="372"/>
      <c r="EFB18" s="372"/>
      <c r="EFC18" s="372"/>
      <c r="EFD18" s="372"/>
      <c r="EFE18" s="372"/>
      <c r="EFF18" s="372"/>
      <c r="EFG18" s="372"/>
      <c r="EFH18" s="372"/>
      <c r="EFI18" s="372"/>
      <c r="EFJ18" s="372"/>
      <c r="EFK18" s="372"/>
      <c r="EFL18" s="372"/>
      <c r="EFM18" s="372"/>
      <c r="EFN18" s="372"/>
      <c r="EFO18" s="372"/>
      <c r="EFP18" s="372"/>
      <c r="EFQ18" s="372"/>
      <c r="EFR18" s="372"/>
      <c r="EFS18" s="372"/>
      <c r="EFT18" s="372"/>
      <c r="EFU18" s="372"/>
      <c r="EFV18" s="372"/>
      <c r="EFW18" s="372"/>
      <c r="EFX18" s="372"/>
      <c r="EFY18" s="372"/>
      <c r="EFZ18" s="372"/>
      <c r="EGA18" s="372"/>
      <c r="EGB18" s="372"/>
      <c r="EGC18" s="372"/>
      <c r="EGD18" s="372"/>
      <c r="EGE18" s="372"/>
      <c r="EGF18" s="372"/>
      <c r="EGG18" s="372"/>
      <c r="EGH18" s="372"/>
      <c r="EGI18" s="372"/>
      <c r="EGJ18" s="372"/>
      <c r="EGK18" s="372"/>
      <c r="EGL18" s="372"/>
      <c r="EGM18" s="372"/>
      <c r="EGN18" s="372"/>
      <c r="EGO18" s="372"/>
      <c r="EGP18" s="372"/>
      <c r="EGQ18" s="372"/>
      <c r="EGR18" s="372"/>
      <c r="EGS18" s="372"/>
      <c r="EGT18" s="372"/>
      <c r="EGU18" s="372"/>
      <c r="EGV18" s="372"/>
      <c r="EGW18" s="372"/>
      <c r="EGX18" s="372"/>
      <c r="EGY18" s="372"/>
      <c r="EGZ18" s="372"/>
      <c r="EHA18" s="372"/>
      <c r="EHB18" s="372"/>
      <c r="EHC18" s="372"/>
      <c r="EHD18" s="372"/>
      <c r="EHE18" s="372"/>
      <c r="EHF18" s="372"/>
      <c r="EHG18" s="372"/>
      <c r="EHH18" s="372"/>
      <c r="EHI18" s="372"/>
      <c r="EHJ18" s="372"/>
      <c r="EHK18" s="372"/>
      <c r="EHL18" s="372"/>
      <c r="EHM18" s="372"/>
      <c r="EHN18" s="372"/>
      <c r="EHO18" s="372"/>
      <c r="EHP18" s="372"/>
      <c r="EHQ18" s="372"/>
      <c r="EHR18" s="372"/>
      <c r="EHS18" s="372"/>
      <c r="EHT18" s="372"/>
      <c r="EHU18" s="372"/>
      <c r="EHV18" s="372"/>
      <c r="EHW18" s="372"/>
      <c r="EHX18" s="372"/>
      <c r="EHY18" s="372"/>
      <c r="EHZ18" s="372"/>
      <c r="EIA18" s="372"/>
      <c r="EIB18" s="372"/>
      <c r="EIC18" s="372"/>
      <c r="EID18" s="372"/>
      <c r="EIE18" s="372"/>
      <c r="EIF18" s="372"/>
      <c r="EIG18" s="372"/>
      <c r="EIH18" s="372"/>
      <c r="EII18" s="372"/>
      <c r="EIJ18" s="372"/>
      <c r="EIK18" s="372"/>
      <c r="EIL18" s="372"/>
      <c r="EIM18" s="372"/>
      <c r="EIN18" s="372"/>
      <c r="EIO18" s="372"/>
      <c r="EIP18" s="372"/>
      <c r="EIQ18" s="372"/>
      <c r="EIR18" s="372"/>
      <c r="EIS18" s="372"/>
      <c r="EIT18" s="372"/>
      <c r="EIU18" s="372"/>
      <c r="EIV18" s="372"/>
      <c r="EIW18" s="372"/>
      <c r="EIX18" s="372"/>
      <c r="EIY18" s="372"/>
      <c r="EIZ18" s="372"/>
      <c r="EJA18" s="372"/>
      <c r="EJB18" s="372"/>
      <c r="EJC18" s="372"/>
      <c r="EJD18" s="372"/>
      <c r="EJE18" s="372"/>
      <c r="EJF18" s="372"/>
      <c r="EJG18" s="372"/>
      <c r="EJH18" s="372"/>
      <c r="EJI18" s="372"/>
      <c r="EJJ18" s="372"/>
      <c r="EJK18" s="372"/>
      <c r="EJL18" s="372"/>
      <c r="EJM18" s="372"/>
      <c r="EJN18" s="372"/>
      <c r="EJO18" s="372"/>
      <c r="EJP18" s="372"/>
      <c r="EJQ18" s="372"/>
      <c r="EJR18" s="372"/>
      <c r="EJS18" s="372"/>
      <c r="EJT18" s="372"/>
      <c r="EJU18" s="372"/>
      <c r="EJV18" s="372"/>
      <c r="EJW18" s="372"/>
      <c r="EJX18" s="372"/>
      <c r="EJY18" s="372"/>
      <c r="EJZ18" s="372"/>
      <c r="EKA18" s="372"/>
      <c r="EKB18" s="372"/>
      <c r="EKC18" s="372"/>
      <c r="EKD18" s="372"/>
      <c r="EKE18" s="372"/>
      <c r="EKF18" s="372"/>
      <c r="EKG18" s="372"/>
      <c r="EKH18" s="372"/>
      <c r="EKI18" s="372"/>
      <c r="EKJ18" s="372"/>
      <c r="EKK18" s="372"/>
      <c r="EKL18" s="372"/>
      <c r="EKM18" s="372"/>
      <c r="EKN18" s="372"/>
      <c r="EKO18" s="372"/>
      <c r="EKP18" s="372"/>
      <c r="EKQ18" s="372"/>
      <c r="EKR18" s="372"/>
      <c r="EKS18" s="372"/>
      <c r="EKT18" s="372"/>
      <c r="EKU18" s="372"/>
      <c r="EKV18" s="372"/>
      <c r="EKW18" s="372"/>
      <c r="EKX18" s="372"/>
      <c r="EKY18" s="372"/>
      <c r="EKZ18" s="372"/>
      <c r="ELA18" s="372"/>
      <c r="ELB18" s="372"/>
      <c r="ELC18" s="372"/>
      <c r="ELD18" s="372"/>
      <c r="ELE18" s="372"/>
      <c r="ELF18" s="372"/>
      <c r="ELG18" s="372"/>
      <c r="ELH18" s="372"/>
      <c r="ELI18" s="372"/>
      <c r="ELJ18" s="372"/>
      <c r="ELK18" s="372"/>
      <c r="ELL18" s="372"/>
      <c r="ELM18" s="372"/>
      <c r="ELN18" s="372"/>
      <c r="ELO18" s="372"/>
      <c r="ELP18" s="372"/>
      <c r="ELQ18" s="372"/>
      <c r="ELR18" s="372"/>
      <c r="ELS18" s="372"/>
      <c r="ELT18" s="372"/>
      <c r="ELU18" s="372"/>
      <c r="ELV18" s="372"/>
      <c r="ELW18" s="372"/>
      <c r="ELX18" s="372"/>
      <c r="ELY18" s="372"/>
      <c r="ELZ18" s="372"/>
      <c r="EMA18" s="372"/>
      <c r="EMB18" s="372"/>
      <c r="EMC18" s="372"/>
      <c r="EMD18" s="372"/>
      <c r="EME18" s="372"/>
      <c r="EMF18" s="372"/>
      <c r="EMG18" s="372"/>
      <c r="EMH18" s="372"/>
      <c r="EMI18" s="372"/>
      <c r="EMJ18" s="372"/>
      <c r="EMK18" s="372"/>
      <c r="EML18" s="372"/>
      <c r="EMM18" s="372"/>
      <c r="EMN18" s="372"/>
      <c r="EMO18" s="372"/>
      <c r="EMP18" s="372"/>
      <c r="EMQ18" s="372"/>
      <c r="EMR18" s="372"/>
      <c r="EMS18" s="372"/>
      <c r="EMT18" s="372"/>
      <c r="EMU18" s="372"/>
      <c r="EMV18" s="372"/>
      <c r="EMW18" s="372"/>
      <c r="EMX18" s="372"/>
      <c r="EMY18" s="372"/>
      <c r="EMZ18" s="372"/>
      <c r="ENA18" s="372"/>
      <c r="ENB18" s="372"/>
      <c r="ENC18" s="372"/>
      <c r="END18" s="372"/>
      <c r="ENE18" s="372"/>
      <c r="ENF18" s="372"/>
      <c r="ENG18" s="372"/>
      <c r="ENH18" s="372"/>
      <c r="ENI18" s="372"/>
      <c r="ENJ18" s="372"/>
      <c r="ENK18" s="372"/>
      <c r="ENL18" s="372"/>
      <c r="ENM18" s="372"/>
      <c r="ENN18" s="372"/>
      <c r="ENO18" s="372"/>
      <c r="ENP18" s="372"/>
      <c r="ENQ18" s="372"/>
      <c r="ENR18" s="372"/>
      <c r="ENS18" s="372"/>
      <c r="ENT18" s="372"/>
      <c r="ENU18" s="372"/>
      <c r="ENV18" s="372"/>
      <c r="ENW18" s="372"/>
      <c r="ENX18" s="372"/>
      <c r="ENY18" s="372"/>
      <c r="ENZ18" s="372"/>
      <c r="EOA18" s="372"/>
      <c r="EOB18" s="372"/>
      <c r="EOC18" s="372"/>
      <c r="EOD18" s="372"/>
      <c r="EOE18" s="372"/>
      <c r="EOF18" s="372"/>
      <c r="EOG18" s="372"/>
      <c r="EOH18" s="372"/>
      <c r="EOI18" s="372"/>
      <c r="EOJ18" s="372"/>
      <c r="EOK18" s="372"/>
      <c r="EOL18" s="372"/>
      <c r="EOM18" s="372"/>
      <c r="EON18" s="372"/>
      <c r="EOO18" s="372"/>
      <c r="EOP18" s="372"/>
      <c r="EOQ18" s="372"/>
      <c r="EOR18" s="372"/>
      <c r="EOS18" s="372"/>
      <c r="EOT18" s="372"/>
      <c r="EOU18" s="372"/>
      <c r="EOV18" s="372"/>
      <c r="EOW18" s="372"/>
      <c r="EOX18" s="372"/>
      <c r="EOY18" s="372"/>
      <c r="EOZ18" s="372"/>
      <c r="EPA18" s="372"/>
      <c r="EPB18" s="372"/>
      <c r="EPC18" s="372"/>
      <c r="EPD18" s="372"/>
      <c r="EPE18" s="372"/>
      <c r="EPF18" s="372"/>
      <c r="EPG18" s="372"/>
      <c r="EPH18" s="372"/>
      <c r="EPI18" s="372"/>
      <c r="EPJ18" s="372"/>
      <c r="EPK18" s="372"/>
      <c r="EPL18" s="372"/>
      <c r="EPM18" s="372"/>
      <c r="EPN18" s="372"/>
      <c r="EPO18" s="372"/>
      <c r="EPP18" s="372"/>
      <c r="EPQ18" s="372"/>
      <c r="EPR18" s="372"/>
      <c r="EPS18" s="372"/>
      <c r="EPT18" s="372"/>
      <c r="EPU18" s="372"/>
      <c r="EPV18" s="372"/>
      <c r="EPW18" s="372"/>
      <c r="EPX18" s="372"/>
      <c r="EPY18" s="372"/>
      <c r="EPZ18" s="372"/>
      <c r="EQA18" s="372"/>
      <c r="EQB18" s="372"/>
      <c r="EQC18" s="372"/>
      <c r="EQD18" s="372"/>
      <c r="EQE18" s="372"/>
      <c r="EQF18" s="372"/>
      <c r="EQG18" s="372"/>
      <c r="EQH18" s="372"/>
      <c r="EQI18" s="372"/>
      <c r="EQJ18" s="372"/>
      <c r="EQK18" s="372"/>
      <c r="EQL18" s="372"/>
      <c r="EQM18" s="372"/>
      <c r="EQN18" s="372"/>
      <c r="EQO18" s="372"/>
      <c r="EQP18" s="372"/>
      <c r="EQQ18" s="372"/>
      <c r="EQR18" s="372"/>
      <c r="EQS18" s="372"/>
      <c r="EQT18" s="372"/>
      <c r="EQU18" s="372"/>
      <c r="EQV18" s="372"/>
      <c r="EQW18" s="372"/>
      <c r="EQX18" s="372"/>
      <c r="EQY18" s="372"/>
      <c r="EQZ18" s="372"/>
      <c r="ERA18" s="372"/>
      <c r="ERB18" s="372"/>
      <c r="ERC18" s="372"/>
      <c r="ERD18" s="372"/>
      <c r="ERE18" s="372"/>
      <c r="ERF18" s="372"/>
      <c r="ERG18" s="372"/>
      <c r="ERH18" s="372"/>
      <c r="ERI18" s="372"/>
      <c r="ERJ18" s="372"/>
      <c r="ERK18" s="372"/>
      <c r="ERL18" s="372"/>
      <c r="ERM18" s="372"/>
      <c r="ERN18" s="372"/>
      <c r="ERO18" s="372"/>
      <c r="ERP18" s="372"/>
      <c r="ERQ18" s="372"/>
      <c r="ERR18" s="372"/>
      <c r="ERS18" s="372"/>
      <c r="ERT18" s="372"/>
      <c r="ERU18" s="372"/>
      <c r="ERV18" s="372"/>
      <c r="ERW18" s="372"/>
      <c r="ERX18" s="372"/>
      <c r="ERY18" s="372"/>
      <c r="ERZ18" s="372"/>
      <c r="ESA18" s="372"/>
      <c r="ESB18" s="372"/>
      <c r="ESC18" s="372"/>
      <c r="ESD18" s="372"/>
      <c r="ESE18" s="372"/>
      <c r="ESF18" s="372"/>
      <c r="ESG18" s="372"/>
      <c r="ESH18" s="372"/>
      <c r="ESI18" s="372"/>
      <c r="ESJ18" s="372"/>
      <c r="ESK18" s="372"/>
      <c r="ESL18" s="372"/>
      <c r="ESM18" s="372"/>
      <c r="ESN18" s="372"/>
      <c r="ESO18" s="372"/>
      <c r="ESP18" s="372"/>
      <c r="ESQ18" s="372"/>
      <c r="ESR18" s="372"/>
      <c r="ESS18" s="372"/>
      <c r="EST18" s="372"/>
      <c r="ESU18" s="372"/>
      <c r="ESV18" s="372"/>
      <c r="ESW18" s="372"/>
      <c r="ESX18" s="372"/>
      <c r="ESY18" s="372"/>
      <c r="ESZ18" s="372"/>
      <c r="ETA18" s="372"/>
      <c r="ETB18" s="372"/>
      <c r="ETC18" s="372"/>
      <c r="ETD18" s="372"/>
      <c r="ETE18" s="372"/>
      <c r="ETF18" s="372"/>
      <c r="ETG18" s="372"/>
      <c r="ETH18" s="372"/>
      <c r="ETI18" s="372"/>
      <c r="ETJ18" s="372"/>
      <c r="ETK18" s="372"/>
      <c r="ETL18" s="372"/>
      <c r="ETM18" s="372"/>
      <c r="ETN18" s="372"/>
      <c r="ETO18" s="372"/>
      <c r="ETP18" s="372"/>
      <c r="ETQ18" s="372"/>
      <c r="ETR18" s="372"/>
      <c r="ETS18" s="372"/>
      <c r="ETT18" s="372"/>
      <c r="ETU18" s="372"/>
      <c r="ETV18" s="372"/>
      <c r="ETW18" s="372"/>
      <c r="ETX18" s="372"/>
      <c r="ETY18" s="372"/>
      <c r="ETZ18" s="372"/>
      <c r="EUA18" s="372"/>
      <c r="EUB18" s="372"/>
      <c r="EUC18" s="372"/>
      <c r="EUD18" s="372"/>
      <c r="EUE18" s="372"/>
      <c r="EUF18" s="372"/>
      <c r="EUG18" s="372"/>
      <c r="EUH18" s="372"/>
      <c r="EUI18" s="372"/>
      <c r="EUJ18" s="372"/>
      <c r="EUK18" s="372"/>
      <c r="EUL18" s="372"/>
      <c r="EUM18" s="372"/>
      <c r="EUN18" s="372"/>
      <c r="EUO18" s="372"/>
      <c r="EUP18" s="372"/>
      <c r="EUQ18" s="372"/>
      <c r="EUR18" s="372"/>
      <c r="EUS18" s="372"/>
      <c r="EUT18" s="372"/>
      <c r="EUU18" s="372"/>
      <c r="EUV18" s="372"/>
      <c r="EUW18" s="372"/>
      <c r="EUX18" s="372"/>
      <c r="EUY18" s="372"/>
      <c r="EUZ18" s="372"/>
      <c r="EVA18" s="372"/>
      <c r="EVB18" s="372"/>
      <c r="EVC18" s="372"/>
      <c r="EVD18" s="372"/>
      <c r="EVE18" s="372"/>
      <c r="EVF18" s="372"/>
      <c r="EVG18" s="372"/>
      <c r="EVH18" s="372"/>
      <c r="EVI18" s="372"/>
      <c r="EVJ18" s="372"/>
      <c r="EVK18" s="372"/>
      <c r="EVL18" s="372"/>
      <c r="EVM18" s="372"/>
      <c r="EVN18" s="372"/>
      <c r="EVO18" s="372"/>
      <c r="EVP18" s="372"/>
      <c r="EVQ18" s="372"/>
      <c r="EVR18" s="372"/>
      <c r="EVS18" s="372"/>
      <c r="EVT18" s="372"/>
      <c r="EVU18" s="372"/>
      <c r="EVV18" s="372"/>
      <c r="EVW18" s="372"/>
      <c r="EVX18" s="372"/>
      <c r="EVY18" s="372"/>
      <c r="EVZ18" s="372"/>
      <c r="EWA18" s="372"/>
      <c r="EWB18" s="372"/>
      <c r="EWC18" s="372"/>
      <c r="EWD18" s="372"/>
      <c r="EWE18" s="372"/>
      <c r="EWF18" s="372"/>
      <c r="EWG18" s="372"/>
      <c r="EWH18" s="372"/>
      <c r="EWI18" s="372"/>
      <c r="EWJ18" s="372"/>
      <c r="EWK18" s="372"/>
      <c r="EWL18" s="372"/>
      <c r="EWM18" s="372"/>
      <c r="EWN18" s="372"/>
      <c r="EWO18" s="372"/>
      <c r="EWP18" s="372"/>
      <c r="EWQ18" s="372"/>
      <c r="EWR18" s="372"/>
      <c r="EWS18" s="372"/>
      <c r="EWT18" s="372"/>
      <c r="EWU18" s="372"/>
      <c r="EWV18" s="372"/>
      <c r="EWW18" s="372"/>
      <c r="EWX18" s="372"/>
      <c r="EWY18" s="372"/>
      <c r="EWZ18" s="372"/>
      <c r="EXA18" s="372"/>
      <c r="EXB18" s="372"/>
      <c r="EXC18" s="372"/>
      <c r="EXD18" s="372"/>
      <c r="EXE18" s="372"/>
      <c r="EXF18" s="372"/>
      <c r="EXG18" s="372"/>
      <c r="EXH18" s="372"/>
      <c r="EXI18" s="372"/>
      <c r="EXJ18" s="372"/>
      <c r="EXK18" s="372"/>
      <c r="EXL18" s="372"/>
      <c r="EXM18" s="372"/>
      <c r="EXN18" s="372"/>
      <c r="EXO18" s="372"/>
      <c r="EXP18" s="372"/>
      <c r="EXQ18" s="372"/>
      <c r="EXR18" s="372"/>
      <c r="EXS18" s="372"/>
      <c r="EXT18" s="372"/>
      <c r="EXU18" s="372"/>
      <c r="EXV18" s="372"/>
      <c r="EXW18" s="372"/>
      <c r="EXX18" s="372"/>
      <c r="EXY18" s="372"/>
      <c r="EXZ18" s="372"/>
      <c r="EYA18" s="372"/>
      <c r="EYB18" s="372"/>
      <c r="EYC18" s="372"/>
      <c r="EYD18" s="372"/>
      <c r="EYE18" s="372"/>
      <c r="EYF18" s="372"/>
      <c r="EYG18" s="372"/>
      <c r="EYH18" s="372"/>
      <c r="EYI18" s="372"/>
      <c r="EYJ18" s="372"/>
      <c r="EYK18" s="372"/>
      <c r="EYL18" s="372"/>
      <c r="EYM18" s="372"/>
      <c r="EYN18" s="372"/>
      <c r="EYO18" s="372"/>
      <c r="EYP18" s="372"/>
      <c r="EYQ18" s="372"/>
      <c r="EYR18" s="372"/>
      <c r="EYS18" s="372"/>
      <c r="EYT18" s="372"/>
      <c r="EYU18" s="372"/>
      <c r="EYV18" s="372"/>
      <c r="EYW18" s="372"/>
      <c r="EYX18" s="372"/>
      <c r="EYY18" s="372"/>
      <c r="EYZ18" s="372"/>
      <c r="EZA18" s="372"/>
      <c r="EZB18" s="372"/>
      <c r="EZC18" s="372"/>
      <c r="EZD18" s="372"/>
      <c r="EZE18" s="372"/>
      <c r="EZF18" s="372"/>
      <c r="EZG18" s="372"/>
      <c r="EZH18" s="372"/>
      <c r="EZI18" s="372"/>
      <c r="EZJ18" s="372"/>
      <c r="EZK18" s="372"/>
      <c r="EZL18" s="372"/>
      <c r="EZM18" s="372"/>
      <c r="EZN18" s="372"/>
      <c r="EZO18" s="372"/>
      <c r="EZP18" s="372"/>
      <c r="EZQ18" s="372"/>
      <c r="EZR18" s="372"/>
      <c r="EZS18" s="372"/>
      <c r="EZT18" s="372"/>
      <c r="EZU18" s="372"/>
      <c r="EZV18" s="372"/>
      <c r="EZW18" s="372"/>
      <c r="EZX18" s="372"/>
      <c r="EZY18" s="372"/>
      <c r="EZZ18" s="372"/>
      <c r="FAA18" s="372"/>
      <c r="FAB18" s="372"/>
      <c r="FAC18" s="372"/>
      <c r="FAD18" s="372"/>
      <c r="FAE18" s="372"/>
      <c r="FAF18" s="372"/>
      <c r="FAG18" s="372"/>
      <c r="FAH18" s="372"/>
      <c r="FAI18" s="372"/>
      <c r="FAJ18" s="372"/>
      <c r="FAK18" s="372"/>
      <c r="FAL18" s="372"/>
      <c r="FAM18" s="372"/>
      <c r="FAN18" s="372"/>
      <c r="FAO18" s="372"/>
      <c r="FAP18" s="372"/>
      <c r="FAQ18" s="372"/>
      <c r="FAR18" s="372"/>
      <c r="FAS18" s="372"/>
      <c r="FAT18" s="372"/>
      <c r="FAU18" s="372"/>
      <c r="FAV18" s="372"/>
      <c r="FAW18" s="372"/>
      <c r="FAX18" s="372"/>
      <c r="FAY18" s="372"/>
      <c r="FAZ18" s="372"/>
      <c r="FBA18" s="372"/>
      <c r="FBB18" s="372"/>
      <c r="FBC18" s="372"/>
      <c r="FBD18" s="372"/>
      <c r="FBE18" s="372"/>
      <c r="FBF18" s="372"/>
      <c r="FBG18" s="372"/>
      <c r="FBH18" s="372"/>
      <c r="FBI18" s="372"/>
      <c r="FBJ18" s="372"/>
      <c r="FBK18" s="372"/>
      <c r="FBL18" s="372"/>
      <c r="FBM18" s="372"/>
      <c r="FBN18" s="372"/>
      <c r="FBO18" s="372"/>
      <c r="FBP18" s="372"/>
      <c r="FBQ18" s="372"/>
      <c r="FBR18" s="372"/>
      <c r="FBS18" s="372"/>
      <c r="FBT18" s="372"/>
      <c r="FBU18" s="372"/>
      <c r="FBV18" s="372"/>
      <c r="FBW18" s="372"/>
      <c r="FBX18" s="372"/>
      <c r="FBY18" s="372"/>
      <c r="FBZ18" s="372"/>
      <c r="FCA18" s="372"/>
      <c r="FCB18" s="372"/>
      <c r="FCC18" s="372"/>
      <c r="FCD18" s="372"/>
      <c r="FCE18" s="372"/>
      <c r="FCF18" s="372"/>
      <c r="FCG18" s="372"/>
      <c r="FCH18" s="372"/>
      <c r="FCI18" s="372"/>
      <c r="FCJ18" s="372"/>
      <c r="FCK18" s="372"/>
      <c r="FCL18" s="372"/>
      <c r="FCM18" s="372"/>
      <c r="FCN18" s="372"/>
      <c r="FCO18" s="372"/>
      <c r="FCP18" s="372"/>
      <c r="FCQ18" s="372"/>
      <c r="FCR18" s="372"/>
      <c r="FCS18" s="372"/>
      <c r="FCT18" s="372"/>
      <c r="FCU18" s="372"/>
      <c r="FCV18" s="372"/>
      <c r="FCW18" s="372"/>
      <c r="FCX18" s="372"/>
      <c r="FCY18" s="372"/>
      <c r="FCZ18" s="372"/>
      <c r="FDA18" s="372"/>
      <c r="FDB18" s="372"/>
      <c r="FDC18" s="372"/>
      <c r="FDD18" s="372"/>
      <c r="FDE18" s="372"/>
      <c r="FDF18" s="372"/>
      <c r="FDG18" s="372"/>
      <c r="FDH18" s="372"/>
      <c r="FDI18" s="372"/>
      <c r="FDJ18" s="372"/>
      <c r="FDK18" s="372"/>
      <c r="FDL18" s="372"/>
      <c r="FDM18" s="372"/>
      <c r="FDN18" s="372"/>
      <c r="FDO18" s="372"/>
      <c r="FDP18" s="372"/>
      <c r="FDQ18" s="372"/>
      <c r="FDR18" s="372"/>
      <c r="FDS18" s="372"/>
      <c r="FDT18" s="372"/>
      <c r="FDU18" s="372"/>
      <c r="FDV18" s="372"/>
      <c r="FDW18" s="372"/>
      <c r="FDX18" s="372"/>
      <c r="FDY18" s="372"/>
      <c r="FDZ18" s="372"/>
      <c r="FEA18" s="372"/>
      <c r="FEB18" s="372"/>
      <c r="FEC18" s="372"/>
      <c r="FED18" s="372"/>
      <c r="FEE18" s="372"/>
      <c r="FEF18" s="372"/>
      <c r="FEG18" s="372"/>
      <c r="FEH18" s="372"/>
      <c r="FEI18" s="372"/>
      <c r="FEJ18" s="372"/>
      <c r="FEK18" s="372"/>
      <c r="FEL18" s="372"/>
      <c r="FEM18" s="372"/>
      <c r="FEN18" s="372"/>
      <c r="FEO18" s="372"/>
      <c r="FEP18" s="372"/>
      <c r="FEQ18" s="372"/>
      <c r="FER18" s="372"/>
      <c r="FES18" s="372"/>
      <c r="FET18" s="372"/>
      <c r="FEU18" s="372"/>
      <c r="FEV18" s="372"/>
      <c r="FEW18" s="372"/>
      <c r="FEX18" s="372"/>
      <c r="FEY18" s="372"/>
      <c r="FEZ18" s="372"/>
      <c r="FFA18" s="372"/>
      <c r="FFB18" s="372"/>
      <c r="FFC18" s="372"/>
      <c r="FFD18" s="372"/>
      <c r="FFE18" s="372"/>
      <c r="FFF18" s="372"/>
      <c r="FFG18" s="372"/>
      <c r="FFH18" s="372"/>
      <c r="FFI18" s="372"/>
      <c r="FFJ18" s="372"/>
      <c r="FFK18" s="372"/>
      <c r="FFL18" s="372"/>
      <c r="FFM18" s="372"/>
      <c r="FFN18" s="372"/>
      <c r="FFO18" s="372"/>
      <c r="FFP18" s="372"/>
      <c r="FFQ18" s="372"/>
      <c r="FFR18" s="372"/>
      <c r="FFS18" s="372"/>
      <c r="FFT18" s="372"/>
      <c r="FFU18" s="372"/>
      <c r="FFV18" s="372"/>
      <c r="FFW18" s="372"/>
      <c r="FFX18" s="372"/>
      <c r="FFY18" s="372"/>
      <c r="FFZ18" s="372"/>
      <c r="FGA18" s="372"/>
      <c r="FGB18" s="372"/>
      <c r="FGC18" s="372"/>
      <c r="FGD18" s="372"/>
      <c r="FGE18" s="372"/>
      <c r="FGF18" s="372"/>
      <c r="FGG18" s="372"/>
      <c r="FGH18" s="372"/>
      <c r="FGI18" s="372"/>
      <c r="FGJ18" s="372"/>
      <c r="FGK18" s="372"/>
      <c r="FGL18" s="372"/>
      <c r="FGM18" s="372"/>
      <c r="FGN18" s="372"/>
      <c r="FGO18" s="372"/>
      <c r="FGP18" s="372"/>
      <c r="FGQ18" s="372"/>
      <c r="FGR18" s="372"/>
      <c r="FGS18" s="372"/>
      <c r="FGT18" s="372"/>
      <c r="FGU18" s="372"/>
      <c r="FGV18" s="372"/>
      <c r="FGW18" s="372"/>
      <c r="FGX18" s="372"/>
      <c r="FGY18" s="372"/>
      <c r="FGZ18" s="372"/>
      <c r="FHA18" s="372"/>
      <c r="FHB18" s="372"/>
      <c r="FHC18" s="372"/>
      <c r="FHD18" s="372"/>
      <c r="FHE18" s="372"/>
      <c r="FHF18" s="372"/>
      <c r="FHG18" s="372"/>
      <c r="FHH18" s="372"/>
      <c r="FHI18" s="372"/>
      <c r="FHJ18" s="372"/>
      <c r="FHK18" s="372"/>
      <c r="FHL18" s="372"/>
      <c r="FHM18" s="372"/>
      <c r="FHN18" s="372"/>
      <c r="FHO18" s="372"/>
      <c r="FHP18" s="372"/>
      <c r="FHQ18" s="372"/>
      <c r="FHR18" s="372"/>
      <c r="FHS18" s="372"/>
      <c r="FHT18" s="372"/>
      <c r="FHU18" s="372"/>
      <c r="FHV18" s="372"/>
      <c r="FHW18" s="372"/>
      <c r="FHX18" s="372"/>
      <c r="FHY18" s="372"/>
      <c r="FHZ18" s="372"/>
      <c r="FIA18" s="372"/>
      <c r="FIB18" s="372"/>
      <c r="FIC18" s="372"/>
      <c r="FID18" s="372"/>
      <c r="FIE18" s="372"/>
      <c r="FIF18" s="372"/>
      <c r="FIG18" s="372"/>
      <c r="FIH18" s="372"/>
      <c r="FII18" s="372"/>
      <c r="FIJ18" s="372"/>
      <c r="FIK18" s="372"/>
      <c r="FIL18" s="372"/>
      <c r="FIM18" s="372"/>
      <c r="FIN18" s="372"/>
      <c r="FIO18" s="372"/>
      <c r="FIP18" s="372"/>
      <c r="FIQ18" s="372"/>
      <c r="FIR18" s="372"/>
      <c r="FIS18" s="372"/>
      <c r="FIT18" s="372"/>
      <c r="FIU18" s="372"/>
      <c r="FIV18" s="372"/>
      <c r="FIW18" s="372"/>
      <c r="FIX18" s="372"/>
      <c r="FIY18" s="372"/>
      <c r="FIZ18" s="372"/>
      <c r="FJA18" s="372"/>
      <c r="FJB18" s="372"/>
      <c r="FJC18" s="372"/>
      <c r="FJD18" s="372"/>
      <c r="FJE18" s="372"/>
      <c r="FJF18" s="372"/>
      <c r="FJG18" s="372"/>
      <c r="FJH18" s="372"/>
      <c r="FJI18" s="372"/>
      <c r="FJJ18" s="372"/>
      <c r="FJK18" s="372"/>
      <c r="FJL18" s="372"/>
      <c r="FJM18" s="372"/>
      <c r="FJN18" s="372"/>
      <c r="FJO18" s="372"/>
      <c r="FJP18" s="372"/>
      <c r="FJQ18" s="372"/>
      <c r="FJR18" s="372"/>
      <c r="FJS18" s="372"/>
      <c r="FJT18" s="372"/>
      <c r="FJU18" s="372"/>
      <c r="FJV18" s="372"/>
      <c r="FJW18" s="372"/>
      <c r="FJX18" s="372"/>
      <c r="FJY18" s="372"/>
      <c r="FJZ18" s="372"/>
      <c r="FKA18" s="372"/>
      <c r="FKB18" s="372"/>
      <c r="FKC18" s="372"/>
      <c r="FKD18" s="372"/>
      <c r="FKE18" s="372"/>
      <c r="FKF18" s="372"/>
      <c r="FKG18" s="372"/>
      <c r="FKH18" s="372"/>
      <c r="FKI18" s="372"/>
      <c r="FKJ18" s="372"/>
      <c r="FKK18" s="372"/>
      <c r="FKL18" s="372"/>
      <c r="FKM18" s="372"/>
      <c r="FKN18" s="372"/>
      <c r="FKO18" s="372"/>
      <c r="FKP18" s="372"/>
      <c r="FKQ18" s="372"/>
      <c r="FKR18" s="372"/>
      <c r="FKS18" s="372"/>
      <c r="FKT18" s="372"/>
      <c r="FKU18" s="372"/>
      <c r="FKV18" s="372"/>
      <c r="FKW18" s="372"/>
      <c r="FKX18" s="372"/>
      <c r="FKY18" s="372"/>
      <c r="FKZ18" s="372"/>
      <c r="FLA18" s="372"/>
      <c r="FLB18" s="372"/>
      <c r="FLC18" s="372"/>
      <c r="FLD18" s="372"/>
      <c r="FLE18" s="372"/>
      <c r="FLF18" s="372"/>
      <c r="FLG18" s="372"/>
      <c r="FLH18" s="372"/>
      <c r="FLI18" s="372"/>
      <c r="FLJ18" s="372"/>
      <c r="FLK18" s="372"/>
      <c r="FLL18" s="372"/>
      <c r="FLM18" s="372"/>
      <c r="FLN18" s="372"/>
      <c r="FLO18" s="372"/>
      <c r="FLP18" s="372"/>
      <c r="FLQ18" s="372"/>
      <c r="FLR18" s="372"/>
      <c r="FLS18" s="372"/>
      <c r="FLT18" s="372"/>
      <c r="FLU18" s="372"/>
      <c r="FLV18" s="372"/>
      <c r="FLW18" s="372"/>
      <c r="FLX18" s="372"/>
      <c r="FLY18" s="372"/>
      <c r="FLZ18" s="372"/>
      <c r="FMA18" s="372"/>
      <c r="FMB18" s="372"/>
      <c r="FMC18" s="372"/>
      <c r="FMD18" s="372"/>
      <c r="FME18" s="372"/>
      <c r="FMF18" s="372"/>
      <c r="FMG18" s="372"/>
      <c r="FMH18" s="372"/>
      <c r="FMI18" s="372"/>
      <c r="FMJ18" s="372"/>
      <c r="FMK18" s="372"/>
      <c r="FML18" s="372"/>
      <c r="FMM18" s="372"/>
      <c r="FMN18" s="372"/>
      <c r="FMO18" s="372"/>
      <c r="FMP18" s="372"/>
      <c r="FMQ18" s="372"/>
      <c r="FMR18" s="372"/>
      <c r="FMS18" s="372"/>
      <c r="FMT18" s="372"/>
      <c r="FMU18" s="372"/>
      <c r="FMV18" s="372"/>
      <c r="FMW18" s="372"/>
      <c r="FMX18" s="372"/>
      <c r="FMY18" s="372"/>
      <c r="FMZ18" s="372"/>
      <c r="FNA18" s="372"/>
      <c r="FNB18" s="372"/>
      <c r="FNC18" s="372"/>
      <c r="FND18" s="372"/>
      <c r="FNE18" s="372"/>
      <c r="FNF18" s="372"/>
      <c r="FNG18" s="372"/>
      <c r="FNH18" s="372"/>
      <c r="FNI18" s="372"/>
      <c r="FNJ18" s="372"/>
      <c r="FNK18" s="372"/>
      <c r="FNL18" s="372"/>
      <c r="FNM18" s="372"/>
      <c r="FNN18" s="372"/>
      <c r="FNO18" s="372"/>
      <c r="FNP18" s="372"/>
      <c r="FNQ18" s="372"/>
      <c r="FNR18" s="372"/>
      <c r="FNS18" s="372"/>
      <c r="FNT18" s="372"/>
      <c r="FNU18" s="372"/>
      <c r="FNV18" s="372"/>
      <c r="FNW18" s="372"/>
      <c r="FNX18" s="372"/>
      <c r="FNY18" s="372"/>
      <c r="FNZ18" s="372"/>
      <c r="FOA18" s="372"/>
      <c r="FOB18" s="372"/>
      <c r="FOC18" s="372"/>
      <c r="FOD18" s="372"/>
      <c r="FOE18" s="372"/>
      <c r="FOF18" s="372"/>
      <c r="FOG18" s="372"/>
      <c r="FOH18" s="372"/>
      <c r="FOI18" s="372"/>
      <c r="FOJ18" s="372"/>
      <c r="FOK18" s="372"/>
      <c r="FOL18" s="372"/>
      <c r="FOM18" s="372"/>
      <c r="FON18" s="372"/>
      <c r="FOO18" s="372"/>
      <c r="FOP18" s="372"/>
      <c r="FOQ18" s="372"/>
      <c r="FOR18" s="372"/>
      <c r="FOS18" s="372"/>
      <c r="FOT18" s="372"/>
      <c r="FOU18" s="372"/>
      <c r="FOV18" s="372"/>
      <c r="FOW18" s="372"/>
      <c r="FOX18" s="372"/>
      <c r="FOY18" s="372"/>
      <c r="FOZ18" s="372"/>
      <c r="FPA18" s="372"/>
      <c r="FPB18" s="372"/>
      <c r="FPC18" s="372"/>
      <c r="FPD18" s="372"/>
      <c r="FPE18" s="372"/>
      <c r="FPF18" s="372"/>
      <c r="FPG18" s="372"/>
      <c r="FPH18" s="372"/>
      <c r="FPI18" s="372"/>
      <c r="FPJ18" s="372"/>
      <c r="FPK18" s="372"/>
      <c r="FPL18" s="372"/>
      <c r="FPM18" s="372"/>
      <c r="FPN18" s="372"/>
      <c r="FPO18" s="372"/>
      <c r="FPP18" s="372"/>
      <c r="FPQ18" s="372"/>
      <c r="FPR18" s="372"/>
      <c r="FPS18" s="372"/>
      <c r="FPT18" s="372"/>
      <c r="FPU18" s="372"/>
      <c r="FPV18" s="372"/>
      <c r="FPW18" s="372"/>
      <c r="FPX18" s="372"/>
      <c r="FPY18" s="372"/>
      <c r="FPZ18" s="372"/>
      <c r="FQA18" s="372"/>
      <c r="FQB18" s="372"/>
      <c r="FQC18" s="372"/>
      <c r="FQD18" s="372"/>
      <c r="FQE18" s="372"/>
      <c r="FQF18" s="372"/>
      <c r="FQG18" s="372"/>
      <c r="FQH18" s="372"/>
      <c r="FQI18" s="372"/>
      <c r="FQJ18" s="372"/>
      <c r="FQK18" s="372"/>
      <c r="FQL18" s="372"/>
      <c r="FQM18" s="372"/>
      <c r="FQN18" s="372"/>
      <c r="FQO18" s="372"/>
      <c r="FQP18" s="372"/>
      <c r="FQQ18" s="372"/>
      <c r="FQR18" s="372"/>
      <c r="FQS18" s="372"/>
      <c r="FQT18" s="372"/>
      <c r="FQU18" s="372"/>
      <c r="FQV18" s="372"/>
      <c r="FQW18" s="372"/>
      <c r="FQX18" s="372"/>
      <c r="FQY18" s="372"/>
      <c r="FQZ18" s="372"/>
      <c r="FRA18" s="372"/>
      <c r="FRB18" s="372"/>
      <c r="FRC18" s="372"/>
      <c r="FRD18" s="372"/>
      <c r="FRE18" s="372"/>
      <c r="FRF18" s="372"/>
      <c r="FRG18" s="372"/>
      <c r="FRH18" s="372"/>
      <c r="FRI18" s="372"/>
      <c r="FRJ18" s="372"/>
      <c r="FRK18" s="372"/>
      <c r="FRL18" s="372"/>
      <c r="FRM18" s="372"/>
      <c r="FRN18" s="372"/>
      <c r="FRO18" s="372"/>
      <c r="FRP18" s="372"/>
      <c r="FRQ18" s="372"/>
      <c r="FRR18" s="372"/>
      <c r="FRS18" s="372"/>
      <c r="FRT18" s="372"/>
      <c r="FRU18" s="372"/>
      <c r="FRV18" s="372"/>
      <c r="FRW18" s="372"/>
      <c r="FRX18" s="372"/>
      <c r="FRY18" s="372"/>
      <c r="FRZ18" s="372"/>
      <c r="FSA18" s="372"/>
      <c r="FSB18" s="372"/>
      <c r="FSC18" s="372"/>
      <c r="FSD18" s="372"/>
      <c r="FSE18" s="372"/>
      <c r="FSF18" s="372"/>
      <c r="FSG18" s="372"/>
      <c r="FSH18" s="372"/>
      <c r="FSI18" s="372"/>
      <c r="FSJ18" s="372"/>
      <c r="FSK18" s="372"/>
      <c r="FSL18" s="372"/>
      <c r="FSM18" s="372"/>
      <c r="FSN18" s="372"/>
      <c r="FSO18" s="372"/>
      <c r="FSP18" s="372"/>
      <c r="FSQ18" s="372"/>
      <c r="FSR18" s="372"/>
      <c r="FSS18" s="372"/>
      <c r="FST18" s="372"/>
      <c r="FSU18" s="372"/>
      <c r="FSV18" s="372"/>
      <c r="FSW18" s="372"/>
      <c r="FSX18" s="372"/>
      <c r="FSY18" s="372"/>
      <c r="FSZ18" s="372"/>
      <c r="FTA18" s="372"/>
      <c r="FTB18" s="372"/>
      <c r="FTC18" s="372"/>
      <c r="FTD18" s="372"/>
      <c r="FTE18" s="372"/>
      <c r="FTF18" s="372"/>
      <c r="FTG18" s="372"/>
      <c r="FTH18" s="372"/>
      <c r="FTI18" s="372"/>
      <c r="FTJ18" s="372"/>
      <c r="FTK18" s="372"/>
      <c r="FTL18" s="372"/>
      <c r="FTM18" s="372"/>
      <c r="FTN18" s="372"/>
      <c r="FTO18" s="372"/>
      <c r="FTP18" s="372"/>
      <c r="FTQ18" s="372"/>
      <c r="FTR18" s="372"/>
      <c r="FTS18" s="372"/>
      <c r="FTT18" s="372"/>
      <c r="FTU18" s="372"/>
      <c r="FTV18" s="372"/>
      <c r="FTW18" s="372"/>
      <c r="FTX18" s="372"/>
      <c r="FTY18" s="372"/>
      <c r="FTZ18" s="372"/>
      <c r="FUA18" s="372"/>
      <c r="FUB18" s="372"/>
      <c r="FUC18" s="372"/>
      <c r="FUD18" s="372"/>
      <c r="FUE18" s="372"/>
      <c r="FUF18" s="372"/>
      <c r="FUG18" s="372"/>
      <c r="FUH18" s="372"/>
      <c r="FUI18" s="372"/>
      <c r="FUJ18" s="372"/>
      <c r="FUK18" s="372"/>
      <c r="FUL18" s="372"/>
      <c r="FUM18" s="372"/>
      <c r="FUN18" s="372"/>
      <c r="FUO18" s="372"/>
      <c r="FUP18" s="372"/>
      <c r="FUQ18" s="372"/>
      <c r="FUR18" s="372"/>
      <c r="FUS18" s="372"/>
      <c r="FUT18" s="372"/>
      <c r="FUU18" s="372"/>
      <c r="FUV18" s="372"/>
      <c r="FUW18" s="372"/>
      <c r="FUX18" s="372"/>
      <c r="FUY18" s="372"/>
      <c r="FUZ18" s="372"/>
      <c r="FVA18" s="372"/>
      <c r="FVB18" s="372"/>
      <c r="FVC18" s="372"/>
      <c r="FVD18" s="372"/>
      <c r="FVE18" s="372"/>
      <c r="FVF18" s="372"/>
      <c r="FVG18" s="372"/>
      <c r="FVH18" s="372"/>
      <c r="FVI18" s="372"/>
      <c r="FVJ18" s="372"/>
      <c r="FVK18" s="372"/>
      <c r="FVL18" s="372"/>
      <c r="FVM18" s="372"/>
      <c r="FVN18" s="372"/>
      <c r="FVO18" s="372"/>
      <c r="FVP18" s="372"/>
      <c r="FVQ18" s="372"/>
      <c r="FVR18" s="372"/>
      <c r="FVS18" s="372"/>
      <c r="FVT18" s="372"/>
      <c r="FVU18" s="372"/>
      <c r="FVV18" s="372"/>
      <c r="FVW18" s="372"/>
      <c r="FVX18" s="372"/>
      <c r="FVY18" s="372"/>
      <c r="FVZ18" s="372"/>
      <c r="FWA18" s="372"/>
      <c r="FWB18" s="372"/>
      <c r="FWC18" s="372"/>
      <c r="FWD18" s="372"/>
      <c r="FWE18" s="372"/>
      <c r="FWF18" s="372"/>
      <c r="FWG18" s="372"/>
      <c r="FWH18" s="372"/>
      <c r="FWI18" s="372"/>
      <c r="FWJ18" s="372"/>
      <c r="FWK18" s="372"/>
      <c r="FWL18" s="372"/>
      <c r="FWM18" s="372"/>
      <c r="FWN18" s="372"/>
      <c r="FWO18" s="372"/>
      <c r="FWP18" s="372"/>
      <c r="FWQ18" s="372"/>
      <c r="FWR18" s="372"/>
      <c r="FWS18" s="372"/>
      <c r="FWT18" s="372"/>
      <c r="FWU18" s="372"/>
      <c r="FWV18" s="372"/>
      <c r="FWW18" s="372"/>
      <c r="FWX18" s="372"/>
      <c r="FWY18" s="372"/>
      <c r="FWZ18" s="372"/>
      <c r="FXA18" s="372"/>
      <c r="FXB18" s="372"/>
      <c r="FXC18" s="372"/>
      <c r="FXD18" s="372"/>
      <c r="FXE18" s="372"/>
      <c r="FXF18" s="372"/>
      <c r="FXG18" s="372"/>
      <c r="FXH18" s="372"/>
      <c r="FXI18" s="372"/>
      <c r="FXJ18" s="372"/>
      <c r="FXK18" s="372"/>
      <c r="FXL18" s="372"/>
      <c r="FXM18" s="372"/>
      <c r="FXN18" s="372"/>
      <c r="FXO18" s="372"/>
      <c r="FXP18" s="372"/>
      <c r="FXQ18" s="372"/>
      <c r="FXR18" s="372"/>
      <c r="FXS18" s="372"/>
      <c r="FXT18" s="372"/>
      <c r="FXU18" s="372"/>
      <c r="FXV18" s="372"/>
      <c r="FXW18" s="372"/>
      <c r="FXX18" s="372"/>
      <c r="FXY18" s="372"/>
      <c r="FXZ18" s="372"/>
      <c r="FYA18" s="372"/>
      <c r="FYB18" s="372"/>
      <c r="FYC18" s="372"/>
      <c r="FYD18" s="372"/>
      <c r="FYE18" s="372"/>
      <c r="FYF18" s="372"/>
      <c r="FYG18" s="372"/>
      <c r="FYH18" s="372"/>
      <c r="FYI18" s="372"/>
      <c r="FYJ18" s="372"/>
      <c r="FYK18" s="372"/>
      <c r="FYL18" s="372"/>
      <c r="FYM18" s="372"/>
      <c r="FYN18" s="372"/>
      <c r="FYO18" s="372"/>
      <c r="FYP18" s="372"/>
      <c r="FYQ18" s="372"/>
      <c r="FYR18" s="372"/>
      <c r="FYS18" s="372"/>
      <c r="FYT18" s="372"/>
      <c r="FYU18" s="372"/>
      <c r="FYV18" s="372"/>
      <c r="FYW18" s="372"/>
      <c r="FYX18" s="372"/>
      <c r="FYY18" s="372"/>
      <c r="FYZ18" s="372"/>
      <c r="FZA18" s="372"/>
      <c r="FZB18" s="372"/>
      <c r="FZC18" s="372"/>
      <c r="FZD18" s="372"/>
      <c r="FZE18" s="372"/>
      <c r="FZF18" s="372"/>
      <c r="FZG18" s="372"/>
      <c r="FZH18" s="372"/>
      <c r="FZI18" s="372"/>
      <c r="FZJ18" s="372"/>
      <c r="FZK18" s="372"/>
      <c r="FZL18" s="372"/>
      <c r="FZM18" s="372"/>
      <c r="FZN18" s="372"/>
      <c r="FZO18" s="372"/>
      <c r="FZP18" s="372"/>
      <c r="FZQ18" s="372"/>
      <c r="FZR18" s="372"/>
      <c r="FZS18" s="372"/>
      <c r="FZT18" s="372"/>
      <c r="FZU18" s="372"/>
      <c r="FZV18" s="372"/>
      <c r="FZW18" s="372"/>
      <c r="FZX18" s="372"/>
      <c r="FZY18" s="372"/>
      <c r="FZZ18" s="372"/>
      <c r="GAA18" s="372"/>
      <c r="GAB18" s="372"/>
      <c r="GAC18" s="372"/>
      <c r="GAD18" s="372"/>
      <c r="GAE18" s="372"/>
      <c r="GAF18" s="372"/>
      <c r="GAG18" s="372"/>
      <c r="GAH18" s="372"/>
      <c r="GAI18" s="372"/>
      <c r="GAJ18" s="372"/>
      <c r="GAK18" s="372"/>
      <c r="GAL18" s="372"/>
      <c r="GAM18" s="372"/>
      <c r="GAN18" s="372"/>
      <c r="GAO18" s="372"/>
      <c r="GAP18" s="372"/>
      <c r="GAQ18" s="372"/>
      <c r="GAR18" s="372"/>
      <c r="GAS18" s="372"/>
      <c r="GAT18" s="372"/>
      <c r="GAU18" s="372"/>
      <c r="GAV18" s="372"/>
      <c r="GAW18" s="372"/>
      <c r="GAX18" s="372"/>
      <c r="GAY18" s="372"/>
      <c r="GAZ18" s="372"/>
      <c r="GBA18" s="372"/>
      <c r="GBB18" s="372"/>
      <c r="GBC18" s="372"/>
      <c r="GBD18" s="372"/>
      <c r="GBE18" s="372"/>
      <c r="GBF18" s="372"/>
      <c r="GBG18" s="372"/>
      <c r="GBH18" s="372"/>
      <c r="GBI18" s="372"/>
      <c r="GBJ18" s="372"/>
      <c r="GBK18" s="372"/>
      <c r="GBL18" s="372"/>
      <c r="GBM18" s="372"/>
      <c r="GBN18" s="372"/>
      <c r="GBO18" s="372"/>
      <c r="GBP18" s="372"/>
      <c r="GBQ18" s="372"/>
      <c r="GBR18" s="372"/>
      <c r="GBS18" s="372"/>
      <c r="GBT18" s="372"/>
      <c r="GBU18" s="372"/>
      <c r="GBV18" s="372"/>
      <c r="GBW18" s="372"/>
      <c r="GBX18" s="372"/>
      <c r="GBY18" s="372"/>
      <c r="GBZ18" s="372"/>
      <c r="GCA18" s="372"/>
      <c r="GCB18" s="372"/>
      <c r="GCC18" s="372"/>
      <c r="GCD18" s="372"/>
      <c r="GCE18" s="372"/>
      <c r="GCF18" s="372"/>
      <c r="GCG18" s="372"/>
      <c r="GCH18" s="372"/>
      <c r="GCI18" s="372"/>
      <c r="GCJ18" s="372"/>
      <c r="GCK18" s="372"/>
      <c r="GCL18" s="372"/>
      <c r="GCM18" s="372"/>
      <c r="GCN18" s="372"/>
      <c r="GCO18" s="372"/>
      <c r="GCP18" s="372"/>
      <c r="GCQ18" s="372"/>
      <c r="GCR18" s="372"/>
      <c r="GCS18" s="372"/>
      <c r="GCT18" s="372"/>
      <c r="GCU18" s="372"/>
      <c r="GCV18" s="372"/>
      <c r="GCW18" s="372"/>
      <c r="GCX18" s="372"/>
      <c r="GCY18" s="372"/>
      <c r="GCZ18" s="372"/>
      <c r="GDA18" s="372"/>
      <c r="GDB18" s="372"/>
      <c r="GDC18" s="372"/>
      <c r="GDD18" s="372"/>
      <c r="GDE18" s="372"/>
      <c r="GDF18" s="372"/>
      <c r="GDG18" s="372"/>
      <c r="GDH18" s="372"/>
      <c r="GDI18" s="372"/>
      <c r="GDJ18" s="372"/>
      <c r="GDK18" s="372"/>
      <c r="GDL18" s="372"/>
      <c r="GDM18" s="372"/>
      <c r="GDN18" s="372"/>
      <c r="GDO18" s="372"/>
      <c r="GDP18" s="372"/>
      <c r="GDQ18" s="372"/>
      <c r="GDR18" s="372"/>
      <c r="GDS18" s="372"/>
      <c r="GDT18" s="372"/>
      <c r="GDU18" s="372"/>
      <c r="GDV18" s="372"/>
      <c r="GDW18" s="372"/>
      <c r="GDX18" s="372"/>
      <c r="GDY18" s="372"/>
      <c r="GDZ18" s="372"/>
      <c r="GEA18" s="372"/>
      <c r="GEB18" s="372"/>
      <c r="GEC18" s="372"/>
      <c r="GED18" s="372"/>
      <c r="GEE18" s="372"/>
      <c r="GEF18" s="372"/>
      <c r="GEG18" s="372"/>
      <c r="GEH18" s="372"/>
      <c r="GEI18" s="372"/>
      <c r="GEJ18" s="372"/>
      <c r="GEK18" s="372"/>
      <c r="GEL18" s="372"/>
      <c r="GEM18" s="372"/>
      <c r="GEN18" s="372"/>
      <c r="GEO18" s="372"/>
      <c r="GEP18" s="372"/>
      <c r="GEQ18" s="372"/>
      <c r="GER18" s="372"/>
      <c r="GES18" s="372"/>
      <c r="GET18" s="372"/>
      <c r="GEU18" s="372"/>
      <c r="GEV18" s="372"/>
      <c r="GEW18" s="372"/>
      <c r="GEX18" s="372"/>
      <c r="GEY18" s="372"/>
      <c r="GEZ18" s="372"/>
      <c r="GFA18" s="372"/>
      <c r="GFB18" s="372"/>
      <c r="GFC18" s="372"/>
      <c r="GFD18" s="372"/>
      <c r="GFE18" s="372"/>
      <c r="GFF18" s="372"/>
      <c r="GFG18" s="372"/>
      <c r="GFH18" s="372"/>
      <c r="GFI18" s="372"/>
      <c r="GFJ18" s="372"/>
      <c r="GFK18" s="372"/>
      <c r="GFL18" s="372"/>
      <c r="GFM18" s="372"/>
      <c r="GFN18" s="372"/>
      <c r="GFO18" s="372"/>
      <c r="GFP18" s="372"/>
      <c r="GFQ18" s="372"/>
      <c r="GFR18" s="372"/>
      <c r="GFS18" s="372"/>
      <c r="GFT18" s="372"/>
      <c r="GFU18" s="372"/>
      <c r="GFV18" s="372"/>
      <c r="GFW18" s="372"/>
      <c r="GFX18" s="372"/>
      <c r="GFY18" s="372"/>
      <c r="GFZ18" s="372"/>
      <c r="GGA18" s="372"/>
      <c r="GGB18" s="372"/>
      <c r="GGC18" s="372"/>
      <c r="GGD18" s="372"/>
      <c r="GGE18" s="372"/>
      <c r="GGF18" s="372"/>
      <c r="GGG18" s="372"/>
      <c r="GGH18" s="372"/>
      <c r="GGI18" s="372"/>
      <c r="GGJ18" s="372"/>
      <c r="GGK18" s="372"/>
      <c r="GGL18" s="372"/>
      <c r="GGM18" s="372"/>
      <c r="GGN18" s="372"/>
      <c r="GGO18" s="372"/>
      <c r="GGP18" s="372"/>
      <c r="GGQ18" s="372"/>
      <c r="GGR18" s="372"/>
      <c r="GGS18" s="372"/>
      <c r="GGT18" s="372"/>
      <c r="GGU18" s="372"/>
      <c r="GGV18" s="372"/>
      <c r="GGW18" s="372"/>
      <c r="GGX18" s="372"/>
      <c r="GGY18" s="372"/>
      <c r="GGZ18" s="372"/>
      <c r="GHA18" s="372"/>
      <c r="GHB18" s="372"/>
      <c r="GHC18" s="372"/>
      <c r="GHD18" s="372"/>
      <c r="GHE18" s="372"/>
      <c r="GHF18" s="372"/>
      <c r="GHG18" s="372"/>
      <c r="GHH18" s="372"/>
      <c r="GHI18" s="372"/>
      <c r="GHJ18" s="372"/>
      <c r="GHK18" s="372"/>
      <c r="GHL18" s="372"/>
      <c r="GHM18" s="372"/>
      <c r="GHN18" s="372"/>
      <c r="GHO18" s="372"/>
      <c r="GHP18" s="372"/>
      <c r="GHQ18" s="372"/>
      <c r="GHR18" s="372"/>
      <c r="GHS18" s="372"/>
      <c r="GHT18" s="372"/>
      <c r="GHU18" s="372"/>
      <c r="GHV18" s="372"/>
      <c r="GHW18" s="372"/>
      <c r="GHX18" s="372"/>
      <c r="GHY18" s="372"/>
      <c r="GHZ18" s="372"/>
      <c r="GIA18" s="372"/>
      <c r="GIB18" s="372"/>
      <c r="GIC18" s="372"/>
      <c r="GID18" s="372"/>
      <c r="GIE18" s="372"/>
      <c r="GIF18" s="372"/>
      <c r="GIG18" s="372"/>
      <c r="GIH18" s="372"/>
      <c r="GII18" s="372"/>
      <c r="GIJ18" s="372"/>
      <c r="GIK18" s="372"/>
      <c r="GIL18" s="372"/>
      <c r="GIM18" s="372"/>
      <c r="GIN18" s="372"/>
      <c r="GIO18" s="372"/>
      <c r="GIP18" s="372"/>
      <c r="GIQ18" s="372"/>
      <c r="GIR18" s="372"/>
      <c r="GIS18" s="372"/>
      <c r="GIT18" s="372"/>
      <c r="GIU18" s="372"/>
      <c r="GIV18" s="372"/>
      <c r="GIW18" s="372"/>
      <c r="GIX18" s="372"/>
      <c r="GIY18" s="372"/>
      <c r="GIZ18" s="372"/>
      <c r="GJA18" s="372"/>
      <c r="GJB18" s="372"/>
      <c r="GJC18" s="372"/>
      <c r="GJD18" s="372"/>
      <c r="GJE18" s="372"/>
      <c r="GJF18" s="372"/>
      <c r="GJG18" s="372"/>
      <c r="GJH18" s="372"/>
      <c r="GJI18" s="372"/>
      <c r="GJJ18" s="372"/>
      <c r="GJK18" s="372"/>
      <c r="GJL18" s="372"/>
      <c r="GJM18" s="372"/>
      <c r="GJN18" s="372"/>
      <c r="GJO18" s="372"/>
      <c r="GJP18" s="372"/>
      <c r="GJQ18" s="372"/>
      <c r="GJR18" s="372"/>
      <c r="GJS18" s="372"/>
      <c r="GJT18" s="372"/>
      <c r="GJU18" s="372"/>
      <c r="GJV18" s="372"/>
      <c r="GJW18" s="372"/>
      <c r="GJX18" s="372"/>
      <c r="GJY18" s="372"/>
      <c r="GJZ18" s="372"/>
      <c r="GKA18" s="372"/>
      <c r="GKB18" s="372"/>
      <c r="GKC18" s="372"/>
      <c r="GKD18" s="372"/>
      <c r="GKE18" s="372"/>
      <c r="GKF18" s="372"/>
      <c r="GKG18" s="372"/>
      <c r="GKH18" s="372"/>
      <c r="GKI18" s="372"/>
      <c r="GKJ18" s="372"/>
      <c r="GKK18" s="372"/>
      <c r="GKL18" s="372"/>
      <c r="GKM18" s="372"/>
      <c r="GKN18" s="372"/>
      <c r="GKO18" s="372"/>
      <c r="GKP18" s="372"/>
      <c r="GKQ18" s="372"/>
      <c r="GKR18" s="372"/>
      <c r="GKS18" s="372"/>
      <c r="GKT18" s="372"/>
      <c r="GKU18" s="372"/>
      <c r="GKV18" s="372"/>
      <c r="GKW18" s="372"/>
      <c r="GKX18" s="372"/>
      <c r="GKY18" s="372"/>
      <c r="GKZ18" s="372"/>
      <c r="GLA18" s="372"/>
      <c r="GLB18" s="372"/>
      <c r="GLC18" s="372"/>
      <c r="GLD18" s="372"/>
      <c r="GLE18" s="372"/>
      <c r="GLF18" s="372"/>
      <c r="GLG18" s="372"/>
      <c r="GLH18" s="372"/>
      <c r="GLI18" s="372"/>
      <c r="GLJ18" s="372"/>
      <c r="GLK18" s="372"/>
      <c r="GLL18" s="372"/>
      <c r="GLM18" s="372"/>
      <c r="GLN18" s="372"/>
      <c r="GLO18" s="372"/>
      <c r="GLP18" s="372"/>
      <c r="GLQ18" s="372"/>
      <c r="GLR18" s="372"/>
      <c r="GLS18" s="372"/>
      <c r="GLT18" s="372"/>
      <c r="GLU18" s="372"/>
      <c r="GLV18" s="372"/>
      <c r="GLW18" s="372"/>
      <c r="GLX18" s="372"/>
      <c r="GLY18" s="372"/>
      <c r="GLZ18" s="372"/>
      <c r="GMA18" s="372"/>
      <c r="GMB18" s="372"/>
      <c r="GMC18" s="372"/>
      <c r="GMD18" s="372"/>
      <c r="GME18" s="372"/>
      <c r="GMF18" s="372"/>
      <c r="GMG18" s="372"/>
      <c r="GMH18" s="372"/>
      <c r="GMI18" s="372"/>
      <c r="GMJ18" s="372"/>
      <c r="GMK18" s="372"/>
      <c r="GML18" s="372"/>
      <c r="GMM18" s="372"/>
      <c r="GMN18" s="372"/>
      <c r="GMO18" s="372"/>
      <c r="GMP18" s="372"/>
      <c r="GMQ18" s="372"/>
      <c r="GMR18" s="372"/>
      <c r="GMS18" s="372"/>
      <c r="GMT18" s="372"/>
      <c r="GMU18" s="372"/>
      <c r="GMV18" s="372"/>
      <c r="GMW18" s="372"/>
      <c r="GMX18" s="372"/>
      <c r="GMY18" s="372"/>
      <c r="GMZ18" s="372"/>
      <c r="GNA18" s="372"/>
      <c r="GNB18" s="372"/>
      <c r="GNC18" s="372"/>
      <c r="GND18" s="372"/>
      <c r="GNE18" s="372"/>
      <c r="GNF18" s="372"/>
      <c r="GNG18" s="372"/>
      <c r="GNH18" s="372"/>
      <c r="GNI18" s="372"/>
      <c r="GNJ18" s="372"/>
      <c r="GNK18" s="372"/>
      <c r="GNL18" s="372"/>
      <c r="GNM18" s="372"/>
      <c r="GNN18" s="372"/>
      <c r="GNO18" s="372"/>
      <c r="GNP18" s="372"/>
      <c r="GNQ18" s="372"/>
      <c r="GNR18" s="372"/>
      <c r="GNS18" s="372"/>
      <c r="GNT18" s="372"/>
      <c r="GNU18" s="372"/>
      <c r="GNV18" s="372"/>
      <c r="GNW18" s="372"/>
      <c r="GNX18" s="372"/>
      <c r="GNY18" s="372"/>
      <c r="GNZ18" s="372"/>
      <c r="GOA18" s="372"/>
      <c r="GOB18" s="372"/>
      <c r="GOC18" s="372"/>
      <c r="GOD18" s="372"/>
      <c r="GOE18" s="372"/>
      <c r="GOF18" s="372"/>
      <c r="GOG18" s="372"/>
      <c r="GOH18" s="372"/>
      <c r="GOI18" s="372"/>
      <c r="GOJ18" s="372"/>
      <c r="GOK18" s="372"/>
      <c r="GOL18" s="372"/>
      <c r="GOM18" s="372"/>
      <c r="GON18" s="372"/>
      <c r="GOO18" s="372"/>
      <c r="GOP18" s="372"/>
      <c r="GOQ18" s="372"/>
      <c r="GOR18" s="372"/>
      <c r="GOS18" s="372"/>
      <c r="GOT18" s="372"/>
      <c r="GOU18" s="372"/>
      <c r="GOV18" s="372"/>
      <c r="GOW18" s="372"/>
      <c r="GOX18" s="372"/>
      <c r="GOY18" s="372"/>
      <c r="GOZ18" s="372"/>
      <c r="GPA18" s="372"/>
      <c r="GPB18" s="372"/>
      <c r="GPC18" s="372"/>
      <c r="GPD18" s="372"/>
      <c r="GPE18" s="372"/>
      <c r="GPF18" s="372"/>
      <c r="GPG18" s="372"/>
      <c r="GPH18" s="372"/>
      <c r="GPI18" s="372"/>
      <c r="GPJ18" s="372"/>
      <c r="GPK18" s="372"/>
      <c r="GPL18" s="372"/>
      <c r="GPM18" s="372"/>
      <c r="GPN18" s="372"/>
      <c r="GPO18" s="372"/>
      <c r="GPP18" s="372"/>
      <c r="GPQ18" s="372"/>
      <c r="GPR18" s="372"/>
      <c r="GPS18" s="372"/>
      <c r="GPT18" s="372"/>
      <c r="GPU18" s="372"/>
      <c r="GPV18" s="372"/>
      <c r="GPW18" s="372"/>
      <c r="GPX18" s="372"/>
      <c r="GPY18" s="372"/>
      <c r="GPZ18" s="372"/>
      <c r="GQA18" s="372"/>
      <c r="GQB18" s="372"/>
      <c r="GQC18" s="372"/>
      <c r="GQD18" s="372"/>
      <c r="GQE18" s="372"/>
      <c r="GQF18" s="372"/>
      <c r="GQG18" s="372"/>
      <c r="GQH18" s="372"/>
      <c r="GQI18" s="372"/>
      <c r="GQJ18" s="372"/>
      <c r="GQK18" s="372"/>
      <c r="GQL18" s="372"/>
      <c r="GQM18" s="372"/>
      <c r="GQN18" s="372"/>
      <c r="GQO18" s="372"/>
      <c r="GQP18" s="372"/>
      <c r="GQQ18" s="372"/>
      <c r="GQR18" s="372"/>
      <c r="GQS18" s="372"/>
      <c r="GQT18" s="372"/>
      <c r="GQU18" s="372"/>
      <c r="GQV18" s="372"/>
      <c r="GQW18" s="372"/>
      <c r="GQX18" s="372"/>
      <c r="GQY18" s="372"/>
      <c r="GQZ18" s="372"/>
      <c r="GRA18" s="372"/>
      <c r="GRB18" s="372"/>
      <c r="GRC18" s="372"/>
      <c r="GRD18" s="372"/>
      <c r="GRE18" s="372"/>
      <c r="GRF18" s="372"/>
      <c r="GRG18" s="372"/>
      <c r="GRH18" s="372"/>
      <c r="GRI18" s="372"/>
      <c r="GRJ18" s="372"/>
      <c r="GRK18" s="372"/>
      <c r="GRL18" s="372"/>
      <c r="GRM18" s="372"/>
      <c r="GRN18" s="372"/>
      <c r="GRO18" s="372"/>
      <c r="GRP18" s="372"/>
      <c r="GRQ18" s="372"/>
      <c r="GRR18" s="372"/>
      <c r="GRS18" s="372"/>
      <c r="GRT18" s="372"/>
      <c r="GRU18" s="372"/>
      <c r="GRV18" s="372"/>
      <c r="GRW18" s="372"/>
      <c r="GRX18" s="372"/>
      <c r="GRY18" s="372"/>
      <c r="GRZ18" s="372"/>
      <c r="GSA18" s="372"/>
      <c r="GSB18" s="372"/>
      <c r="GSC18" s="372"/>
      <c r="GSD18" s="372"/>
      <c r="GSE18" s="372"/>
      <c r="GSF18" s="372"/>
      <c r="GSG18" s="372"/>
      <c r="GSH18" s="372"/>
      <c r="GSI18" s="372"/>
      <c r="GSJ18" s="372"/>
      <c r="GSK18" s="372"/>
      <c r="GSL18" s="372"/>
      <c r="GSM18" s="372"/>
      <c r="GSN18" s="372"/>
      <c r="GSO18" s="372"/>
      <c r="GSP18" s="372"/>
      <c r="GSQ18" s="372"/>
      <c r="GSR18" s="372"/>
      <c r="GSS18" s="372"/>
      <c r="GST18" s="372"/>
      <c r="GSU18" s="372"/>
      <c r="GSV18" s="372"/>
      <c r="GSW18" s="372"/>
      <c r="GSX18" s="372"/>
      <c r="GSY18" s="372"/>
      <c r="GSZ18" s="372"/>
      <c r="GTA18" s="372"/>
      <c r="GTB18" s="372"/>
      <c r="GTC18" s="372"/>
      <c r="GTD18" s="372"/>
      <c r="GTE18" s="372"/>
      <c r="GTF18" s="372"/>
      <c r="GTG18" s="372"/>
      <c r="GTH18" s="372"/>
      <c r="GTI18" s="372"/>
      <c r="GTJ18" s="372"/>
      <c r="GTK18" s="372"/>
      <c r="GTL18" s="372"/>
      <c r="GTM18" s="372"/>
      <c r="GTN18" s="372"/>
      <c r="GTO18" s="372"/>
      <c r="GTP18" s="372"/>
      <c r="GTQ18" s="372"/>
      <c r="GTR18" s="372"/>
      <c r="GTS18" s="372"/>
      <c r="GTT18" s="372"/>
      <c r="GTU18" s="372"/>
      <c r="GTV18" s="372"/>
      <c r="GTW18" s="372"/>
      <c r="GTX18" s="372"/>
      <c r="GTY18" s="372"/>
      <c r="GTZ18" s="372"/>
      <c r="GUA18" s="372"/>
      <c r="GUB18" s="372"/>
      <c r="GUC18" s="372"/>
      <c r="GUD18" s="372"/>
      <c r="GUE18" s="372"/>
      <c r="GUF18" s="372"/>
      <c r="GUG18" s="372"/>
      <c r="GUH18" s="372"/>
      <c r="GUI18" s="372"/>
      <c r="GUJ18" s="372"/>
      <c r="GUK18" s="372"/>
      <c r="GUL18" s="372"/>
      <c r="GUM18" s="372"/>
      <c r="GUN18" s="372"/>
      <c r="GUO18" s="372"/>
      <c r="GUP18" s="372"/>
      <c r="GUQ18" s="372"/>
      <c r="GUR18" s="372"/>
      <c r="GUS18" s="372"/>
      <c r="GUT18" s="372"/>
      <c r="GUU18" s="372"/>
      <c r="GUV18" s="372"/>
      <c r="GUW18" s="372"/>
      <c r="GUX18" s="372"/>
      <c r="GUY18" s="372"/>
      <c r="GUZ18" s="372"/>
      <c r="GVA18" s="372"/>
      <c r="GVB18" s="372"/>
      <c r="GVC18" s="372"/>
      <c r="GVD18" s="372"/>
      <c r="GVE18" s="372"/>
      <c r="GVF18" s="372"/>
      <c r="GVG18" s="372"/>
      <c r="GVH18" s="372"/>
      <c r="GVI18" s="372"/>
      <c r="GVJ18" s="372"/>
      <c r="GVK18" s="372"/>
      <c r="GVL18" s="372"/>
      <c r="GVM18" s="372"/>
      <c r="GVN18" s="372"/>
      <c r="GVO18" s="372"/>
      <c r="GVP18" s="372"/>
      <c r="GVQ18" s="372"/>
      <c r="GVR18" s="372"/>
      <c r="GVS18" s="372"/>
      <c r="GVT18" s="372"/>
      <c r="GVU18" s="372"/>
      <c r="GVV18" s="372"/>
      <c r="GVW18" s="372"/>
      <c r="GVX18" s="372"/>
      <c r="GVY18" s="372"/>
      <c r="GVZ18" s="372"/>
      <c r="GWA18" s="372"/>
      <c r="GWB18" s="372"/>
      <c r="GWC18" s="372"/>
      <c r="GWD18" s="372"/>
      <c r="GWE18" s="372"/>
      <c r="GWF18" s="372"/>
      <c r="GWG18" s="372"/>
      <c r="GWH18" s="372"/>
      <c r="GWI18" s="372"/>
      <c r="GWJ18" s="372"/>
      <c r="GWK18" s="372"/>
      <c r="GWL18" s="372"/>
      <c r="GWM18" s="372"/>
      <c r="GWN18" s="372"/>
      <c r="GWO18" s="372"/>
      <c r="GWP18" s="372"/>
      <c r="GWQ18" s="372"/>
      <c r="GWR18" s="372"/>
      <c r="GWS18" s="372"/>
      <c r="GWT18" s="372"/>
      <c r="GWU18" s="372"/>
      <c r="GWV18" s="372"/>
      <c r="GWW18" s="372"/>
      <c r="GWX18" s="372"/>
      <c r="GWY18" s="372"/>
      <c r="GWZ18" s="372"/>
      <c r="GXA18" s="372"/>
      <c r="GXB18" s="372"/>
      <c r="GXC18" s="372"/>
      <c r="GXD18" s="372"/>
      <c r="GXE18" s="372"/>
      <c r="GXF18" s="372"/>
      <c r="GXG18" s="372"/>
      <c r="GXH18" s="372"/>
      <c r="GXI18" s="372"/>
      <c r="GXJ18" s="372"/>
      <c r="GXK18" s="372"/>
      <c r="GXL18" s="372"/>
      <c r="GXM18" s="372"/>
      <c r="GXN18" s="372"/>
      <c r="GXO18" s="372"/>
      <c r="GXP18" s="372"/>
      <c r="GXQ18" s="372"/>
      <c r="GXR18" s="372"/>
      <c r="GXS18" s="372"/>
      <c r="GXT18" s="372"/>
      <c r="GXU18" s="372"/>
      <c r="GXV18" s="372"/>
      <c r="GXW18" s="372"/>
      <c r="GXX18" s="372"/>
      <c r="GXY18" s="372"/>
      <c r="GXZ18" s="372"/>
      <c r="GYA18" s="372"/>
      <c r="GYB18" s="372"/>
      <c r="GYC18" s="372"/>
      <c r="GYD18" s="372"/>
      <c r="GYE18" s="372"/>
      <c r="GYF18" s="372"/>
      <c r="GYG18" s="372"/>
      <c r="GYH18" s="372"/>
      <c r="GYI18" s="372"/>
      <c r="GYJ18" s="372"/>
      <c r="GYK18" s="372"/>
      <c r="GYL18" s="372"/>
      <c r="GYM18" s="372"/>
      <c r="GYN18" s="372"/>
      <c r="GYO18" s="372"/>
      <c r="GYP18" s="372"/>
      <c r="GYQ18" s="372"/>
      <c r="GYR18" s="372"/>
      <c r="GYS18" s="372"/>
      <c r="GYT18" s="372"/>
      <c r="GYU18" s="372"/>
      <c r="GYV18" s="372"/>
      <c r="GYW18" s="372"/>
      <c r="GYX18" s="372"/>
      <c r="GYY18" s="372"/>
      <c r="GYZ18" s="372"/>
      <c r="GZA18" s="372"/>
      <c r="GZB18" s="372"/>
      <c r="GZC18" s="372"/>
      <c r="GZD18" s="372"/>
      <c r="GZE18" s="372"/>
      <c r="GZF18" s="372"/>
      <c r="GZG18" s="372"/>
      <c r="GZH18" s="372"/>
      <c r="GZI18" s="372"/>
      <c r="GZJ18" s="372"/>
      <c r="GZK18" s="372"/>
      <c r="GZL18" s="372"/>
      <c r="GZM18" s="372"/>
      <c r="GZN18" s="372"/>
      <c r="GZO18" s="372"/>
      <c r="GZP18" s="372"/>
      <c r="GZQ18" s="372"/>
      <c r="GZR18" s="372"/>
      <c r="GZS18" s="372"/>
      <c r="GZT18" s="372"/>
      <c r="GZU18" s="372"/>
      <c r="GZV18" s="372"/>
      <c r="GZW18" s="372"/>
      <c r="GZX18" s="372"/>
      <c r="GZY18" s="372"/>
      <c r="GZZ18" s="372"/>
      <c r="HAA18" s="372"/>
      <c r="HAB18" s="372"/>
      <c r="HAC18" s="372"/>
      <c r="HAD18" s="372"/>
      <c r="HAE18" s="372"/>
      <c r="HAF18" s="372"/>
      <c r="HAG18" s="372"/>
      <c r="HAH18" s="372"/>
      <c r="HAI18" s="372"/>
      <c r="HAJ18" s="372"/>
      <c r="HAK18" s="372"/>
      <c r="HAL18" s="372"/>
      <c r="HAM18" s="372"/>
      <c r="HAN18" s="372"/>
      <c r="HAO18" s="372"/>
      <c r="HAP18" s="372"/>
      <c r="HAQ18" s="372"/>
      <c r="HAR18" s="372"/>
      <c r="HAS18" s="372"/>
      <c r="HAT18" s="372"/>
      <c r="HAU18" s="372"/>
      <c r="HAV18" s="372"/>
      <c r="HAW18" s="372"/>
      <c r="HAX18" s="372"/>
      <c r="HAY18" s="372"/>
      <c r="HAZ18" s="372"/>
      <c r="HBA18" s="372"/>
      <c r="HBB18" s="372"/>
      <c r="HBC18" s="372"/>
      <c r="HBD18" s="372"/>
      <c r="HBE18" s="372"/>
      <c r="HBF18" s="372"/>
      <c r="HBG18" s="372"/>
      <c r="HBH18" s="372"/>
      <c r="HBI18" s="372"/>
      <c r="HBJ18" s="372"/>
      <c r="HBK18" s="372"/>
      <c r="HBL18" s="372"/>
      <c r="HBM18" s="372"/>
      <c r="HBN18" s="372"/>
      <c r="HBO18" s="372"/>
      <c r="HBP18" s="372"/>
      <c r="HBQ18" s="372"/>
      <c r="HBR18" s="372"/>
      <c r="HBS18" s="372"/>
      <c r="HBT18" s="372"/>
      <c r="HBU18" s="372"/>
      <c r="HBV18" s="372"/>
      <c r="HBW18" s="372"/>
      <c r="HBX18" s="372"/>
      <c r="HBY18" s="372"/>
      <c r="HBZ18" s="372"/>
      <c r="HCA18" s="372"/>
      <c r="HCB18" s="372"/>
      <c r="HCC18" s="372"/>
      <c r="HCD18" s="372"/>
      <c r="HCE18" s="372"/>
      <c r="HCF18" s="372"/>
      <c r="HCG18" s="372"/>
      <c r="HCH18" s="372"/>
      <c r="HCI18" s="372"/>
      <c r="HCJ18" s="372"/>
      <c r="HCK18" s="372"/>
      <c r="HCL18" s="372"/>
      <c r="HCM18" s="372"/>
      <c r="HCN18" s="372"/>
      <c r="HCO18" s="372"/>
      <c r="HCP18" s="372"/>
      <c r="HCQ18" s="372"/>
      <c r="HCR18" s="372"/>
      <c r="HCS18" s="372"/>
      <c r="HCT18" s="372"/>
      <c r="HCU18" s="372"/>
      <c r="HCV18" s="372"/>
      <c r="HCW18" s="372"/>
      <c r="HCX18" s="372"/>
      <c r="HCY18" s="372"/>
      <c r="HCZ18" s="372"/>
      <c r="HDA18" s="372"/>
      <c r="HDB18" s="372"/>
      <c r="HDC18" s="372"/>
      <c r="HDD18" s="372"/>
      <c r="HDE18" s="372"/>
      <c r="HDF18" s="372"/>
      <c r="HDG18" s="372"/>
      <c r="HDH18" s="372"/>
      <c r="HDI18" s="372"/>
      <c r="HDJ18" s="372"/>
      <c r="HDK18" s="372"/>
      <c r="HDL18" s="372"/>
      <c r="HDM18" s="372"/>
      <c r="HDN18" s="372"/>
      <c r="HDO18" s="372"/>
      <c r="HDP18" s="372"/>
      <c r="HDQ18" s="372"/>
      <c r="HDR18" s="372"/>
      <c r="HDS18" s="372"/>
      <c r="HDT18" s="372"/>
      <c r="HDU18" s="372"/>
      <c r="HDV18" s="372"/>
      <c r="HDW18" s="372"/>
      <c r="HDX18" s="372"/>
      <c r="HDY18" s="372"/>
      <c r="HDZ18" s="372"/>
      <c r="HEA18" s="372"/>
      <c r="HEB18" s="372"/>
      <c r="HEC18" s="372"/>
      <c r="HED18" s="372"/>
      <c r="HEE18" s="372"/>
      <c r="HEF18" s="372"/>
      <c r="HEG18" s="372"/>
      <c r="HEH18" s="372"/>
      <c r="HEI18" s="372"/>
      <c r="HEJ18" s="372"/>
      <c r="HEK18" s="372"/>
      <c r="HEL18" s="372"/>
      <c r="HEM18" s="372"/>
      <c r="HEN18" s="372"/>
      <c r="HEO18" s="372"/>
      <c r="HEP18" s="372"/>
      <c r="HEQ18" s="372"/>
      <c r="HER18" s="372"/>
      <c r="HES18" s="372"/>
      <c r="HET18" s="372"/>
      <c r="HEU18" s="372"/>
      <c r="HEV18" s="372"/>
      <c r="HEW18" s="372"/>
      <c r="HEX18" s="372"/>
      <c r="HEY18" s="372"/>
      <c r="HEZ18" s="372"/>
      <c r="HFA18" s="372"/>
      <c r="HFB18" s="372"/>
      <c r="HFC18" s="372"/>
      <c r="HFD18" s="372"/>
      <c r="HFE18" s="372"/>
      <c r="HFF18" s="372"/>
      <c r="HFG18" s="372"/>
      <c r="HFH18" s="372"/>
      <c r="HFI18" s="372"/>
      <c r="HFJ18" s="372"/>
      <c r="HFK18" s="372"/>
      <c r="HFL18" s="372"/>
      <c r="HFM18" s="372"/>
      <c r="HFN18" s="372"/>
      <c r="HFO18" s="372"/>
      <c r="HFP18" s="372"/>
      <c r="HFQ18" s="372"/>
      <c r="HFR18" s="372"/>
      <c r="HFS18" s="372"/>
      <c r="HFT18" s="372"/>
      <c r="HFU18" s="372"/>
      <c r="HFV18" s="372"/>
      <c r="HFW18" s="372"/>
      <c r="HFX18" s="372"/>
      <c r="HFY18" s="372"/>
      <c r="HFZ18" s="372"/>
      <c r="HGA18" s="372"/>
      <c r="HGB18" s="372"/>
      <c r="HGC18" s="372"/>
      <c r="HGD18" s="372"/>
      <c r="HGE18" s="372"/>
      <c r="HGF18" s="372"/>
      <c r="HGG18" s="372"/>
      <c r="HGH18" s="372"/>
      <c r="HGI18" s="372"/>
      <c r="HGJ18" s="372"/>
      <c r="HGK18" s="372"/>
      <c r="HGL18" s="372"/>
      <c r="HGM18" s="372"/>
      <c r="HGN18" s="372"/>
      <c r="HGO18" s="372"/>
      <c r="HGP18" s="372"/>
      <c r="HGQ18" s="372"/>
      <c r="HGR18" s="372"/>
      <c r="HGS18" s="372"/>
      <c r="HGT18" s="372"/>
      <c r="HGU18" s="372"/>
      <c r="HGV18" s="372"/>
      <c r="HGW18" s="372"/>
      <c r="HGX18" s="372"/>
      <c r="HGY18" s="372"/>
      <c r="HGZ18" s="372"/>
      <c r="HHA18" s="372"/>
      <c r="HHB18" s="372"/>
      <c r="HHC18" s="372"/>
      <c r="HHD18" s="372"/>
      <c r="HHE18" s="372"/>
      <c r="HHF18" s="372"/>
      <c r="HHG18" s="372"/>
      <c r="HHH18" s="372"/>
      <c r="HHI18" s="372"/>
      <c r="HHJ18" s="372"/>
      <c r="HHK18" s="372"/>
      <c r="HHL18" s="372"/>
      <c r="HHM18" s="372"/>
      <c r="HHN18" s="372"/>
      <c r="HHO18" s="372"/>
      <c r="HHP18" s="372"/>
      <c r="HHQ18" s="372"/>
      <c r="HHR18" s="372"/>
      <c r="HHS18" s="372"/>
      <c r="HHT18" s="372"/>
      <c r="HHU18" s="372"/>
      <c r="HHV18" s="372"/>
      <c r="HHW18" s="372"/>
      <c r="HHX18" s="372"/>
      <c r="HHY18" s="372"/>
      <c r="HHZ18" s="372"/>
      <c r="HIA18" s="372"/>
      <c r="HIB18" s="372"/>
      <c r="HIC18" s="372"/>
      <c r="HID18" s="372"/>
      <c r="HIE18" s="372"/>
      <c r="HIF18" s="372"/>
      <c r="HIG18" s="372"/>
      <c r="HIH18" s="372"/>
      <c r="HII18" s="372"/>
      <c r="HIJ18" s="372"/>
      <c r="HIK18" s="372"/>
      <c r="HIL18" s="372"/>
      <c r="HIM18" s="372"/>
      <c r="HIN18" s="372"/>
      <c r="HIO18" s="372"/>
      <c r="HIP18" s="372"/>
      <c r="HIQ18" s="372"/>
      <c r="HIR18" s="372"/>
      <c r="HIS18" s="372"/>
      <c r="HIT18" s="372"/>
      <c r="HIU18" s="372"/>
      <c r="HIV18" s="372"/>
      <c r="HIW18" s="372"/>
      <c r="HIX18" s="372"/>
      <c r="HIY18" s="372"/>
      <c r="HIZ18" s="372"/>
      <c r="HJA18" s="372"/>
      <c r="HJB18" s="372"/>
      <c r="HJC18" s="372"/>
      <c r="HJD18" s="372"/>
      <c r="HJE18" s="372"/>
      <c r="HJF18" s="372"/>
      <c r="HJG18" s="372"/>
      <c r="HJH18" s="372"/>
      <c r="HJI18" s="372"/>
      <c r="HJJ18" s="372"/>
      <c r="HJK18" s="372"/>
      <c r="HJL18" s="372"/>
      <c r="HJM18" s="372"/>
      <c r="HJN18" s="372"/>
      <c r="HJO18" s="372"/>
      <c r="HJP18" s="372"/>
      <c r="HJQ18" s="372"/>
      <c r="HJR18" s="372"/>
      <c r="HJS18" s="372"/>
      <c r="HJT18" s="372"/>
      <c r="HJU18" s="372"/>
      <c r="HJV18" s="372"/>
      <c r="HJW18" s="372"/>
      <c r="HJX18" s="372"/>
      <c r="HJY18" s="372"/>
      <c r="HJZ18" s="372"/>
      <c r="HKA18" s="372"/>
      <c r="HKB18" s="372"/>
      <c r="HKC18" s="372"/>
      <c r="HKD18" s="372"/>
      <c r="HKE18" s="372"/>
      <c r="HKF18" s="372"/>
      <c r="HKG18" s="372"/>
      <c r="HKH18" s="372"/>
      <c r="HKI18" s="372"/>
      <c r="HKJ18" s="372"/>
      <c r="HKK18" s="372"/>
      <c r="HKL18" s="372"/>
      <c r="HKM18" s="372"/>
      <c r="HKN18" s="372"/>
      <c r="HKO18" s="372"/>
      <c r="HKP18" s="372"/>
      <c r="HKQ18" s="372"/>
      <c r="HKR18" s="372"/>
      <c r="HKS18" s="372"/>
      <c r="HKT18" s="372"/>
      <c r="HKU18" s="372"/>
      <c r="HKV18" s="372"/>
      <c r="HKW18" s="372"/>
      <c r="HKX18" s="372"/>
      <c r="HKY18" s="372"/>
      <c r="HKZ18" s="372"/>
      <c r="HLA18" s="372"/>
      <c r="HLB18" s="372"/>
      <c r="HLC18" s="372"/>
      <c r="HLD18" s="372"/>
      <c r="HLE18" s="372"/>
      <c r="HLF18" s="372"/>
      <c r="HLG18" s="372"/>
      <c r="HLH18" s="372"/>
      <c r="HLI18" s="372"/>
      <c r="HLJ18" s="372"/>
      <c r="HLK18" s="372"/>
      <c r="HLL18" s="372"/>
      <c r="HLM18" s="372"/>
      <c r="HLN18" s="372"/>
      <c r="HLO18" s="372"/>
      <c r="HLP18" s="372"/>
      <c r="HLQ18" s="372"/>
      <c r="HLR18" s="372"/>
      <c r="HLS18" s="372"/>
      <c r="HLT18" s="372"/>
      <c r="HLU18" s="372"/>
      <c r="HLV18" s="372"/>
      <c r="HLW18" s="372"/>
      <c r="HLX18" s="372"/>
      <c r="HLY18" s="372"/>
      <c r="HLZ18" s="372"/>
      <c r="HMA18" s="372"/>
      <c r="HMB18" s="372"/>
      <c r="HMC18" s="372"/>
      <c r="HMD18" s="372"/>
      <c r="HME18" s="372"/>
      <c r="HMF18" s="372"/>
      <c r="HMG18" s="372"/>
      <c r="HMH18" s="372"/>
      <c r="HMI18" s="372"/>
      <c r="HMJ18" s="372"/>
      <c r="HMK18" s="372"/>
      <c r="HML18" s="372"/>
      <c r="HMM18" s="372"/>
      <c r="HMN18" s="372"/>
      <c r="HMO18" s="372"/>
      <c r="HMP18" s="372"/>
      <c r="HMQ18" s="372"/>
      <c r="HMR18" s="372"/>
      <c r="HMS18" s="372"/>
      <c r="HMT18" s="372"/>
      <c r="HMU18" s="372"/>
      <c r="HMV18" s="372"/>
      <c r="HMW18" s="372"/>
      <c r="HMX18" s="372"/>
      <c r="HMY18" s="372"/>
      <c r="HMZ18" s="372"/>
      <c r="HNA18" s="372"/>
      <c r="HNB18" s="372"/>
      <c r="HNC18" s="372"/>
      <c r="HND18" s="372"/>
      <c r="HNE18" s="372"/>
      <c r="HNF18" s="372"/>
      <c r="HNG18" s="372"/>
      <c r="HNH18" s="372"/>
      <c r="HNI18" s="372"/>
      <c r="HNJ18" s="372"/>
      <c r="HNK18" s="372"/>
      <c r="HNL18" s="372"/>
      <c r="HNM18" s="372"/>
      <c r="HNN18" s="372"/>
      <c r="HNO18" s="372"/>
      <c r="HNP18" s="372"/>
      <c r="HNQ18" s="372"/>
      <c r="HNR18" s="372"/>
      <c r="HNS18" s="372"/>
      <c r="HNT18" s="372"/>
      <c r="HNU18" s="372"/>
      <c r="HNV18" s="372"/>
      <c r="HNW18" s="372"/>
      <c r="HNX18" s="372"/>
      <c r="HNY18" s="372"/>
      <c r="HNZ18" s="372"/>
      <c r="HOA18" s="372"/>
      <c r="HOB18" s="372"/>
      <c r="HOC18" s="372"/>
      <c r="HOD18" s="372"/>
      <c r="HOE18" s="372"/>
      <c r="HOF18" s="372"/>
      <c r="HOG18" s="372"/>
      <c r="HOH18" s="372"/>
      <c r="HOI18" s="372"/>
      <c r="HOJ18" s="372"/>
      <c r="HOK18" s="372"/>
      <c r="HOL18" s="372"/>
      <c r="HOM18" s="372"/>
      <c r="HON18" s="372"/>
      <c r="HOO18" s="372"/>
      <c r="HOP18" s="372"/>
      <c r="HOQ18" s="372"/>
      <c r="HOR18" s="372"/>
      <c r="HOS18" s="372"/>
      <c r="HOT18" s="372"/>
      <c r="HOU18" s="372"/>
      <c r="HOV18" s="372"/>
      <c r="HOW18" s="372"/>
      <c r="HOX18" s="372"/>
      <c r="HOY18" s="372"/>
      <c r="HOZ18" s="372"/>
      <c r="HPA18" s="372"/>
      <c r="HPB18" s="372"/>
      <c r="HPC18" s="372"/>
      <c r="HPD18" s="372"/>
      <c r="HPE18" s="372"/>
      <c r="HPF18" s="372"/>
      <c r="HPG18" s="372"/>
      <c r="HPH18" s="372"/>
      <c r="HPI18" s="372"/>
      <c r="HPJ18" s="372"/>
      <c r="HPK18" s="372"/>
      <c r="HPL18" s="372"/>
      <c r="HPM18" s="372"/>
      <c r="HPN18" s="372"/>
      <c r="HPO18" s="372"/>
      <c r="HPP18" s="372"/>
      <c r="HPQ18" s="372"/>
      <c r="HPR18" s="372"/>
      <c r="HPS18" s="372"/>
      <c r="HPT18" s="372"/>
      <c r="HPU18" s="372"/>
      <c r="HPV18" s="372"/>
      <c r="HPW18" s="372"/>
      <c r="HPX18" s="372"/>
      <c r="HPY18" s="372"/>
      <c r="HPZ18" s="372"/>
      <c r="HQA18" s="372"/>
      <c r="HQB18" s="372"/>
      <c r="HQC18" s="372"/>
      <c r="HQD18" s="372"/>
      <c r="HQE18" s="372"/>
      <c r="HQF18" s="372"/>
      <c r="HQG18" s="372"/>
      <c r="HQH18" s="372"/>
      <c r="HQI18" s="372"/>
      <c r="HQJ18" s="372"/>
      <c r="HQK18" s="372"/>
      <c r="HQL18" s="372"/>
      <c r="HQM18" s="372"/>
      <c r="HQN18" s="372"/>
      <c r="HQO18" s="372"/>
      <c r="HQP18" s="372"/>
      <c r="HQQ18" s="372"/>
      <c r="HQR18" s="372"/>
      <c r="HQS18" s="372"/>
      <c r="HQT18" s="372"/>
      <c r="HQU18" s="372"/>
      <c r="HQV18" s="372"/>
      <c r="HQW18" s="372"/>
      <c r="HQX18" s="372"/>
      <c r="HQY18" s="372"/>
      <c r="HQZ18" s="372"/>
      <c r="HRA18" s="372"/>
      <c r="HRB18" s="372"/>
      <c r="HRC18" s="372"/>
      <c r="HRD18" s="372"/>
      <c r="HRE18" s="372"/>
      <c r="HRF18" s="372"/>
      <c r="HRG18" s="372"/>
      <c r="HRH18" s="372"/>
      <c r="HRI18" s="372"/>
      <c r="HRJ18" s="372"/>
      <c r="HRK18" s="372"/>
      <c r="HRL18" s="372"/>
      <c r="HRM18" s="372"/>
      <c r="HRN18" s="372"/>
      <c r="HRO18" s="372"/>
      <c r="HRP18" s="372"/>
      <c r="HRQ18" s="372"/>
      <c r="HRR18" s="372"/>
      <c r="HRS18" s="372"/>
      <c r="HRT18" s="372"/>
      <c r="HRU18" s="372"/>
      <c r="HRV18" s="372"/>
      <c r="HRW18" s="372"/>
      <c r="HRX18" s="372"/>
      <c r="HRY18" s="372"/>
      <c r="HRZ18" s="372"/>
      <c r="HSA18" s="372"/>
      <c r="HSB18" s="372"/>
      <c r="HSC18" s="372"/>
      <c r="HSD18" s="372"/>
      <c r="HSE18" s="372"/>
      <c r="HSF18" s="372"/>
      <c r="HSG18" s="372"/>
      <c r="HSH18" s="372"/>
      <c r="HSI18" s="372"/>
      <c r="HSJ18" s="372"/>
      <c r="HSK18" s="372"/>
      <c r="HSL18" s="372"/>
      <c r="HSM18" s="372"/>
      <c r="HSN18" s="372"/>
      <c r="HSO18" s="372"/>
      <c r="HSP18" s="372"/>
      <c r="HSQ18" s="372"/>
      <c r="HSR18" s="372"/>
      <c r="HSS18" s="372"/>
      <c r="HST18" s="372"/>
      <c r="HSU18" s="372"/>
      <c r="HSV18" s="372"/>
      <c r="HSW18" s="372"/>
      <c r="HSX18" s="372"/>
      <c r="HSY18" s="372"/>
      <c r="HSZ18" s="372"/>
      <c r="HTA18" s="372"/>
      <c r="HTB18" s="372"/>
      <c r="HTC18" s="372"/>
      <c r="HTD18" s="372"/>
      <c r="HTE18" s="372"/>
      <c r="HTF18" s="372"/>
      <c r="HTG18" s="372"/>
      <c r="HTH18" s="372"/>
      <c r="HTI18" s="372"/>
      <c r="HTJ18" s="372"/>
      <c r="HTK18" s="372"/>
      <c r="HTL18" s="372"/>
      <c r="HTM18" s="372"/>
      <c r="HTN18" s="372"/>
      <c r="HTO18" s="372"/>
      <c r="HTP18" s="372"/>
      <c r="HTQ18" s="372"/>
      <c r="HTR18" s="372"/>
      <c r="HTS18" s="372"/>
      <c r="HTT18" s="372"/>
      <c r="HTU18" s="372"/>
      <c r="HTV18" s="372"/>
      <c r="HTW18" s="372"/>
      <c r="HTX18" s="372"/>
      <c r="HTY18" s="372"/>
      <c r="HTZ18" s="372"/>
      <c r="HUA18" s="372"/>
      <c r="HUB18" s="372"/>
      <c r="HUC18" s="372"/>
      <c r="HUD18" s="372"/>
      <c r="HUE18" s="372"/>
      <c r="HUF18" s="372"/>
      <c r="HUG18" s="372"/>
      <c r="HUH18" s="372"/>
      <c r="HUI18" s="372"/>
      <c r="HUJ18" s="372"/>
      <c r="HUK18" s="372"/>
      <c r="HUL18" s="372"/>
      <c r="HUM18" s="372"/>
      <c r="HUN18" s="372"/>
      <c r="HUO18" s="372"/>
      <c r="HUP18" s="372"/>
      <c r="HUQ18" s="372"/>
      <c r="HUR18" s="372"/>
      <c r="HUS18" s="372"/>
      <c r="HUT18" s="372"/>
      <c r="HUU18" s="372"/>
      <c r="HUV18" s="372"/>
      <c r="HUW18" s="372"/>
      <c r="HUX18" s="372"/>
      <c r="HUY18" s="372"/>
      <c r="HUZ18" s="372"/>
      <c r="HVA18" s="372"/>
      <c r="HVB18" s="372"/>
      <c r="HVC18" s="372"/>
      <c r="HVD18" s="372"/>
      <c r="HVE18" s="372"/>
      <c r="HVF18" s="372"/>
      <c r="HVG18" s="372"/>
      <c r="HVH18" s="372"/>
      <c r="HVI18" s="372"/>
      <c r="HVJ18" s="372"/>
      <c r="HVK18" s="372"/>
      <c r="HVL18" s="372"/>
      <c r="HVM18" s="372"/>
      <c r="HVN18" s="372"/>
      <c r="HVO18" s="372"/>
      <c r="HVP18" s="372"/>
      <c r="HVQ18" s="372"/>
      <c r="HVR18" s="372"/>
      <c r="HVS18" s="372"/>
      <c r="HVT18" s="372"/>
      <c r="HVU18" s="372"/>
      <c r="HVV18" s="372"/>
      <c r="HVW18" s="372"/>
      <c r="HVX18" s="372"/>
      <c r="HVY18" s="372"/>
      <c r="HVZ18" s="372"/>
      <c r="HWA18" s="372"/>
      <c r="HWB18" s="372"/>
      <c r="HWC18" s="372"/>
      <c r="HWD18" s="372"/>
      <c r="HWE18" s="372"/>
      <c r="HWF18" s="372"/>
      <c r="HWG18" s="372"/>
      <c r="HWH18" s="372"/>
      <c r="HWI18" s="372"/>
      <c r="HWJ18" s="372"/>
      <c r="HWK18" s="372"/>
      <c r="HWL18" s="372"/>
      <c r="HWM18" s="372"/>
      <c r="HWN18" s="372"/>
      <c r="HWO18" s="372"/>
      <c r="HWP18" s="372"/>
      <c r="HWQ18" s="372"/>
      <c r="HWR18" s="372"/>
      <c r="HWS18" s="372"/>
      <c r="HWT18" s="372"/>
      <c r="HWU18" s="372"/>
      <c r="HWV18" s="372"/>
      <c r="HWW18" s="372"/>
      <c r="HWX18" s="372"/>
      <c r="HWY18" s="372"/>
      <c r="HWZ18" s="372"/>
      <c r="HXA18" s="372"/>
      <c r="HXB18" s="372"/>
      <c r="HXC18" s="372"/>
      <c r="HXD18" s="372"/>
      <c r="HXE18" s="372"/>
      <c r="HXF18" s="372"/>
      <c r="HXG18" s="372"/>
      <c r="HXH18" s="372"/>
      <c r="HXI18" s="372"/>
      <c r="HXJ18" s="372"/>
      <c r="HXK18" s="372"/>
      <c r="HXL18" s="372"/>
      <c r="HXM18" s="372"/>
      <c r="HXN18" s="372"/>
      <c r="HXO18" s="372"/>
      <c r="HXP18" s="372"/>
      <c r="HXQ18" s="372"/>
      <c r="HXR18" s="372"/>
      <c r="HXS18" s="372"/>
      <c r="HXT18" s="372"/>
      <c r="HXU18" s="372"/>
      <c r="HXV18" s="372"/>
      <c r="HXW18" s="372"/>
      <c r="HXX18" s="372"/>
      <c r="HXY18" s="372"/>
      <c r="HXZ18" s="372"/>
      <c r="HYA18" s="372"/>
      <c r="HYB18" s="372"/>
      <c r="HYC18" s="372"/>
      <c r="HYD18" s="372"/>
      <c r="HYE18" s="372"/>
      <c r="HYF18" s="372"/>
      <c r="HYG18" s="372"/>
      <c r="HYH18" s="372"/>
      <c r="HYI18" s="372"/>
      <c r="HYJ18" s="372"/>
      <c r="HYK18" s="372"/>
      <c r="HYL18" s="372"/>
      <c r="HYM18" s="372"/>
      <c r="HYN18" s="372"/>
      <c r="HYO18" s="372"/>
      <c r="HYP18" s="372"/>
      <c r="HYQ18" s="372"/>
      <c r="HYR18" s="372"/>
      <c r="HYS18" s="372"/>
      <c r="HYT18" s="372"/>
      <c r="HYU18" s="372"/>
      <c r="HYV18" s="372"/>
      <c r="HYW18" s="372"/>
      <c r="HYX18" s="372"/>
      <c r="HYY18" s="372"/>
      <c r="HYZ18" s="372"/>
      <c r="HZA18" s="372"/>
      <c r="HZB18" s="372"/>
      <c r="HZC18" s="372"/>
      <c r="HZD18" s="372"/>
      <c r="HZE18" s="372"/>
      <c r="HZF18" s="372"/>
      <c r="HZG18" s="372"/>
      <c r="HZH18" s="372"/>
      <c r="HZI18" s="372"/>
      <c r="HZJ18" s="372"/>
      <c r="HZK18" s="372"/>
      <c r="HZL18" s="372"/>
      <c r="HZM18" s="372"/>
      <c r="HZN18" s="372"/>
      <c r="HZO18" s="372"/>
      <c r="HZP18" s="372"/>
      <c r="HZQ18" s="372"/>
      <c r="HZR18" s="372"/>
      <c r="HZS18" s="372"/>
      <c r="HZT18" s="372"/>
      <c r="HZU18" s="372"/>
      <c r="HZV18" s="372"/>
      <c r="HZW18" s="372"/>
      <c r="HZX18" s="372"/>
      <c r="HZY18" s="372"/>
      <c r="HZZ18" s="372"/>
      <c r="IAA18" s="372"/>
      <c r="IAB18" s="372"/>
      <c r="IAC18" s="372"/>
      <c r="IAD18" s="372"/>
      <c r="IAE18" s="372"/>
      <c r="IAF18" s="372"/>
      <c r="IAG18" s="372"/>
      <c r="IAH18" s="372"/>
      <c r="IAI18" s="372"/>
      <c r="IAJ18" s="372"/>
      <c r="IAK18" s="372"/>
      <c r="IAL18" s="372"/>
      <c r="IAM18" s="372"/>
      <c r="IAN18" s="372"/>
      <c r="IAO18" s="372"/>
      <c r="IAP18" s="372"/>
      <c r="IAQ18" s="372"/>
      <c r="IAR18" s="372"/>
      <c r="IAS18" s="372"/>
      <c r="IAT18" s="372"/>
      <c r="IAU18" s="372"/>
      <c r="IAV18" s="372"/>
      <c r="IAW18" s="372"/>
      <c r="IAX18" s="372"/>
      <c r="IAY18" s="372"/>
      <c r="IAZ18" s="372"/>
      <c r="IBA18" s="372"/>
      <c r="IBB18" s="372"/>
      <c r="IBC18" s="372"/>
      <c r="IBD18" s="372"/>
      <c r="IBE18" s="372"/>
      <c r="IBF18" s="372"/>
      <c r="IBG18" s="372"/>
      <c r="IBH18" s="372"/>
      <c r="IBI18" s="372"/>
      <c r="IBJ18" s="372"/>
      <c r="IBK18" s="372"/>
      <c r="IBL18" s="372"/>
      <c r="IBM18" s="372"/>
      <c r="IBN18" s="372"/>
      <c r="IBO18" s="372"/>
      <c r="IBP18" s="372"/>
      <c r="IBQ18" s="372"/>
      <c r="IBR18" s="372"/>
      <c r="IBS18" s="372"/>
      <c r="IBT18" s="372"/>
      <c r="IBU18" s="372"/>
      <c r="IBV18" s="372"/>
      <c r="IBW18" s="372"/>
      <c r="IBX18" s="372"/>
      <c r="IBY18" s="372"/>
      <c r="IBZ18" s="372"/>
      <c r="ICA18" s="372"/>
      <c r="ICB18" s="372"/>
      <c r="ICC18" s="372"/>
      <c r="ICD18" s="372"/>
      <c r="ICE18" s="372"/>
      <c r="ICF18" s="372"/>
      <c r="ICG18" s="372"/>
      <c r="ICH18" s="372"/>
      <c r="ICI18" s="372"/>
      <c r="ICJ18" s="372"/>
      <c r="ICK18" s="372"/>
      <c r="ICL18" s="372"/>
      <c r="ICM18" s="372"/>
      <c r="ICN18" s="372"/>
      <c r="ICO18" s="372"/>
      <c r="ICP18" s="372"/>
      <c r="ICQ18" s="372"/>
      <c r="ICR18" s="372"/>
      <c r="ICS18" s="372"/>
      <c r="ICT18" s="372"/>
      <c r="ICU18" s="372"/>
      <c r="ICV18" s="372"/>
      <c r="ICW18" s="372"/>
      <c r="ICX18" s="372"/>
      <c r="ICY18" s="372"/>
      <c r="ICZ18" s="372"/>
      <c r="IDA18" s="372"/>
      <c r="IDB18" s="372"/>
      <c r="IDC18" s="372"/>
      <c r="IDD18" s="372"/>
      <c r="IDE18" s="372"/>
      <c r="IDF18" s="372"/>
      <c r="IDG18" s="372"/>
      <c r="IDH18" s="372"/>
      <c r="IDI18" s="372"/>
      <c r="IDJ18" s="372"/>
      <c r="IDK18" s="372"/>
      <c r="IDL18" s="372"/>
      <c r="IDM18" s="372"/>
      <c r="IDN18" s="372"/>
      <c r="IDO18" s="372"/>
      <c r="IDP18" s="372"/>
      <c r="IDQ18" s="372"/>
      <c r="IDR18" s="372"/>
      <c r="IDS18" s="372"/>
      <c r="IDT18" s="372"/>
      <c r="IDU18" s="372"/>
      <c r="IDV18" s="372"/>
      <c r="IDW18" s="372"/>
      <c r="IDX18" s="372"/>
      <c r="IDY18" s="372"/>
      <c r="IDZ18" s="372"/>
      <c r="IEA18" s="372"/>
      <c r="IEB18" s="372"/>
      <c r="IEC18" s="372"/>
      <c r="IED18" s="372"/>
      <c r="IEE18" s="372"/>
      <c r="IEF18" s="372"/>
      <c r="IEG18" s="372"/>
      <c r="IEH18" s="372"/>
      <c r="IEI18" s="372"/>
      <c r="IEJ18" s="372"/>
      <c r="IEK18" s="372"/>
      <c r="IEL18" s="372"/>
      <c r="IEM18" s="372"/>
      <c r="IEN18" s="372"/>
      <c r="IEO18" s="372"/>
      <c r="IEP18" s="372"/>
      <c r="IEQ18" s="372"/>
      <c r="IER18" s="372"/>
      <c r="IES18" s="372"/>
      <c r="IET18" s="372"/>
      <c r="IEU18" s="372"/>
      <c r="IEV18" s="372"/>
      <c r="IEW18" s="372"/>
      <c r="IEX18" s="372"/>
      <c r="IEY18" s="372"/>
      <c r="IEZ18" s="372"/>
      <c r="IFA18" s="372"/>
      <c r="IFB18" s="372"/>
      <c r="IFC18" s="372"/>
      <c r="IFD18" s="372"/>
      <c r="IFE18" s="372"/>
      <c r="IFF18" s="372"/>
      <c r="IFG18" s="372"/>
      <c r="IFH18" s="372"/>
      <c r="IFI18" s="372"/>
      <c r="IFJ18" s="372"/>
      <c r="IFK18" s="372"/>
      <c r="IFL18" s="372"/>
      <c r="IFM18" s="372"/>
      <c r="IFN18" s="372"/>
      <c r="IFO18" s="372"/>
      <c r="IFP18" s="372"/>
      <c r="IFQ18" s="372"/>
      <c r="IFR18" s="372"/>
      <c r="IFS18" s="372"/>
      <c r="IFT18" s="372"/>
      <c r="IFU18" s="372"/>
      <c r="IFV18" s="372"/>
      <c r="IFW18" s="372"/>
      <c r="IFX18" s="372"/>
      <c r="IFY18" s="372"/>
      <c r="IFZ18" s="372"/>
      <c r="IGA18" s="372"/>
      <c r="IGB18" s="372"/>
      <c r="IGC18" s="372"/>
      <c r="IGD18" s="372"/>
      <c r="IGE18" s="372"/>
      <c r="IGF18" s="372"/>
      <c r="IGG18" s="372"/>
      <c r="IGH18" s="372"/>
      <c r="IGI18" s="372"/>
      <c r="IGJ18" s="372"/>
      <c r="IGK18" s="372"/>
      <c r="IGL18" s="372"/>
      <c r="IGM18" s="372"/>
      <c r="IGN18" s="372"/>
      <c r="IGO18" s="372"/>
      <c r="IGP18" s="372"/>
      <c r="IGQ18" s="372"/>
      <c r="IGR18" s="372"/>
      <c r="IGS18" s="372"/>
      <c r="IGT18" s="372"/>
      <c r="IGU18" s="372"/>
      <c r="IGV18" s="372"/>
      <c r="IGW18" s="372"/>
      <c r="IGX18" s="372"/>
      <c r="IGY18" s="372"/>
      <c r="IGZ18" s="372"/>
      <c r="IHA18" s="372"/>
      <c r="IHB18" s="372"/>
      <c r="IHC18" s="372"/>
      <c r="IHD18" s="372"/>
      <c r="IHE18" s="372"/>
      <c r="IHF18" s="372"/>
      <c r="IHG18" s="372"/>
      <c r="IHH18" s="372"/>
      <c r="IHI18" s="372"/>
      <c r="IHJ18" s="372"/>
      <c r="IHK18" s="372"/>
      <c r="IHL18" s="372"/>
      <c r="IHM18" s="372"/>
      <c r="IHN18" s="372"/>
      <c r="IHO18" s="372"/>
      <c r="IHP18" s="372"/>
      <c r="IHQ18" s="372"/>
      <c r="IHR18" s="372"/>
      <c r="IHS18" s="372"/>
      <c r="IHT18" s="372"/>
      <c r="IHU18" s="372"/>
      <c r="IHV18" s="372"/>
      <c r="IHW18" s="372"/>
      <c r="IHX18" s="372"/>
      <c r="IHY18" s="372"/>
      <c r="IHZ18" s="372"/>
      <c r="IIA18" s="372"/>
      <c r="IIB18" s="372"/>
      <c r="IIC18" s="372"/>
      <c r="IID18" s="372"/>
      <c r="IIE18" s="372"/>
      <c r="IIF18" s="372"/>
      <c r="IIG18" s="372"/>
      <c r="IIH18" s="372"/>
      <c r="III18" s="372"/>
      <c r="IIJ18" s="372"/>
      <c r="IIK18" s="372"/>
      <c r="IIL18" s="372"/>
      <c r="IIM18" s="372"/>
      <c r="IIN18" s="372"/>
      <c r="IIO18" s="372"/>
      <c r="IIP18" s="372"/>
      <c r="IIQ18" s="372"/>
      <c r="IIR18" s="372"/>
      <c r="IIS18" s="372"/>
      <c r="IIT18" s="372"/>
      <c r="IIU18" s="372"/>
      <c r="IIV18" s="372"/>
      <c r="IIW18" s="372"/>
      <c r="IIX18" s="372"/>
      <c r="IIY18" s="372"/>
      <c r="IIZ18" s="372"/>
      <c r="IJA18" s="372"/>
      <c r="IJB18" s="372"/>
      <c r="IJC18" s="372"/>
      <c r="IJD18" s="372"/>
      <c r="IJE18" s="372"/>
      <c r="IJF18" s="372"/>
      <c r="IJG18" s="372"/>
      <c r="IJH18" s="372"/>
      <c r="IJI18" s="372"/>
      <c r="IJJ18" s="372"/>
      <c r="IJK18" s="372"/>
      <c r="IJL18" s="372"/>
      <c r="IJM18" s="372"/>
      <c r="IJN18" s="372"/>
      <c r="IJO18" s="372"/>
      <c r="IJP18" s="372"/>
      <c r="IJQ18" s="372"/>
      <c r="IJR18" s="372"/>
      <c r="IJS18" s="372"/>
      <c r="IJT18" s="372"/>
      <c r="IJU18" s="372"/>
      <c r="IJV18" s="372"/>
      <c r="IJW18" s="372"/>
      <c r="IJX18" s="372"/>
      <c r="IJY18" s="372"/>
      <c r="IJZ18" s="372"/>
      <c r="IKA18" s="372"/>
      <c r="IKB18" s="372"/>
      <c r="IKC18" s="372"/>
      <c r="IKD18" s="372"/>
      <c r="IKE18" s="372"/>
      <c r="IKF18" s="372"/>
      <c r="IKG18" s="372"/>
      <c r="IKH18" s="372"/>
      <c r="IKI18" s="372"/>
      <c r="IKJ18" s="372"/>
      <c r="IKK18" s="372"/>
      <c r="IKL18" s="372"/>
      <c r="IKM18" s="372"/>
      <c r="IKN18" s="372"/>
      <c r="IKO18" s="372"/>
      <c r="IKP18" s="372"/>
      <c r="IKQ18" s="372"/>
      <c r="IKR18" s="372"/>
      <c r="IKS18" s="372"/>
      <c r="IKT18" s="372"/>
      <c r="IKU18" s="372"/>
      <c r="IKV18" s="372"/>
      <c r="IKW18" s="372"/>
      <c r="IKX18" s="372"/>
      <c r="IKY18" s="372"/>
      <c r="IKZ18" s="372"/>
      <c r="ILA18" s="372"/>
      <c r="ILB18" s="372"/>
      <c r="ILC18" s="372"/>
      <c r="ILD18" s="372"/>
      <c r="ILE18" s="372"/>
      <c r="ILF18" s="372"/>
      <c r="ILG18" s="372"/>
      <c r="ILH18" s="372"/>
      <c r="ILI18" s="372"/>
      <c r="ILJ18" s="372"/>
      <c r="ILK18" s="372"/>
      <c r="ILL18" s="372"/>
      <c r="ILM18" s="372"/>
      <c r="ILN18" s="372"/>
      <c r="ILO18" s="372"/>
      <c r="ILP18" s="372"/>
      <c r="ILQ18" s="372"/>
      <c r="ILR18" s="372"/>
      <c r="ILS18" s="372"/>
      <c r="ILT18" s="372"/>
      <c r="ILU18" s="372"/>
      <c r="ILV18" s="372"/>
      <c r="ILW18" s="372"/>
      <c r="ILX18" s="372"/>
      <c r="ILY18" s="372"/>
      <c r="ILZ18" s="372"/>
      <c r="IMA18" s="372"/>
      <c r="IMB18" s="372"/>
      <c r="IMC18" s="372"/>
      <c r="IMD18" s="372"/>
      <c r="IME18" s="372"/>
      <c r="IMF18" s="372"/>
      <c r="IMG18" s="372"/>
      <c r="IMH18" s="372"/>
      <c r="IMI18" s="372"/>
      <c r="IMJ18" s="372"/>
      <c r="IMK18" s="372"/>
      <c r="IML18" s="372"/>
      <c r="IMM18" s="372"/>
      <c r="IMN18" s="372"/>
      <c r="IMO18" s="372"/>
      <c r="IMP18" s="372"/>
      <c r="IMQ18" s="372"/>
      <c r="IMR18" s="372"/>
      <c r="IMS18" s="372"/>
      <c r="IMT18" s="372"/>
      <c r="IMU18" s="372"/>
      <c r="IMV18" s="372"/>
      <c r="IMW18" s="372"/>
      <c r="IMX18" s="372"/>
      <c r="IMY18" s="372"/>
      <c r="IMZ18" s="372"/>
      <c r="INA18" s="372"/>
      <c r="INB18" s="372"/>
      <c r="INC18" s="372"/>
      <c r="IND18" s="372"/>
      <c r="INE18" s="372"/>
      <c r="INF18" s="372"/>
      <c r="ING18" s="372"/>
      <c r="INH18" s="372"/>
      <c r="INI18" s="372"/>
      <c r="INJ18" s="372"/>
      <c r="INK18" s="372"/>
      <c r="INL18" s="372"/>
      <c r="INM18" s="372"/>
      <c r="INN18" s="372"/>
      <c r="INO18" s="372"/>
      <c r="INP18" s="372"/>
      <c r="INQ18" s="372"/>
      <c r="INR18" s="372"/>
      <c r="INS18" s="372"/>
      <c r="INT18" s="372"/>
      <c r="INU18" s="372"/>
      <c r="INV18" s="372"/>
      <c r="INW18" s="372"/>
      <c r="INX18" s="372"/>
      <c r="INY18" s="372"/>
      <c r="INZ18" s="372"/>
      <c r="IOA18" s="372"/>
      <c r="IOB18" s="372"/>
      <c r="IOC18" s="372"/>
      <c r="IOD18" s="372"/>
      <c r="IOE18" s="372"/>
      <c r="IOF18" s="372"/>
      <c r="IOG18" s="372"/>
      <c r="IOH18" s="372"/>
      <c r="IOI18" s="372"/>
      <c r="IOJ18" s="372"/>
      <c r="IOK18" s="372"/>
      <c r="IOL18" s="372"/>
      <c r="IOM18" s="372"/>
      <c r="ION18" s="372"/>
      <c r="IOO18" s="372"/>
      <c r="IOP18" s="372"/>
      <c r="IOQ18" s="372"/>
      <c r="IOR18" s="372"/>
      <c r="IOS18" s="372"/>
      <c r="IOT18" s="372"/>
      <c r="IOU18" s="372"/>
      <c r="IOV18" s="372"/>
      <c r="IOW18" s="372"/>
      <c r="IOX18" s="372"/>
      <c r="IOY18" s="372"/>
      <c r="IOZ18" s="372"/>
      <c r="IPA18" s="372"/>
      <c r="IPB18" s="372"/>
      <c r="IPC18" s="372"/>
      <c r="IPD18" s="372"/>
      <c r="IPE18" s="372"/>
      <c r="IPF18" s="372"/>
      <c r="IPG18" s="372"/>
      <c r="IPH18" s="372"/>
      <c r="IPI18" s="372"/>
      <c r="IPJ18" s="372"/>
      <c r="IPK18" s="372"/>
      <c r="IPL18" s="372"/>
      <c r="IPM18" s="372"/>
      <c r="IPN18" s="372"/>
      <c r="IPO18" s="372"/>
      <c r="IPP18" s="372"/>
      <c r="IPQ18" s="372"/>
      <c r="IPR18" s="372"/>
      <c r="IPS18" s="372"/>
      <c r="IPT18" s="372"/>
      <c r="IPU18" s="372"/>
      <c r="IPV18" s="372"/>
      <c r="IPW18" s="372"/>
      <c r="IPX18" s="372"/>
      <c r="IPY18" s="372"/>
      <c r="IPZ18" s="372"/>
      <c r="IQA18" s="372"/>
      <c r="IQB18" s="372"/>
      <c r="IQC18" s="372"/>
      <c r="IQD18" s="372"/>
      <c r="IQE18" s="372"/>
      <c r="IQF18" s="372"/>
      <c r="IQG18" s="372"/>
      <c r="IQH18" s="372"/>
      <c r="IQI18" s="372"/>
      <c r="IQJ18" s="372"/>
      <c r="IQK18" s="372"/>
      <c r="IQL18" s="372"/>
      <c r="IQM18" s="372"/>
      <c r="IQN18" s="372"/>
      <c r="IQO18" s="372"/>
      <c r="IQP18" s="372"/>
      <c r="IQQ18" s="372"/>
      <c r="IQR18" s="372"/>
      <c r="IQS18" s="372"/>
      <c r="IQT18" s="372"/>
      <c r="IQU18" s="372"/>
      <c r="IQV18" s="372"/>
      <c r="IQW18" s="372"/>
      <c r="IQX18" s="372"/>
      <c r="IQY18" s="372"/>
      <c r="IQZ18" s="372"/>
      <c r="IRA18" s="372"/>
      <c r="IRB18" s="372"/>
      <c r="IRC18" s="372"/>
      <c r="IRD18" s="372"/>
      <c r="IRE18" s="372"/>
      <c r="IRF18" s="372"/>
      <c r="IRG18" s="372"/>
      <c r="IRH18" s="372"/>
      <c r="IRI18" s="372"/>
      <c r="IRJ18" s="372"/>
      <c r="IRK18" s="372"/>
      <c r="IRL18" s="372"/>
      <c r="IRM18" s="372"/>
      <c r="IRN18" s="372"/>
      <c r="IRO18" s="372"/>
      <c r="IRP18" s="372"/>
      <c r="IRQ18" s="372"/>
      <c r="IRR18" s="372"/>
      <c r="IRS18" s="372"/>
      <c r="IRT18" s="372"/>
      <c r="IRU18" s="372"/>
      <c r="IRV18" s="372"/>
      <c r="IRW18" s="372"/>
      <c r="IRX18" s="372"/>
      <c r="IRY18" s="372"/>
      <c r="IRZ18" s="372"/>
      <c r="ISA18" s="372"/>
      <c r="ISB18" s="372"/>
      <c r="ISC18" s="372"/>
      <c r="ISD18" s="372"/>
      <c r="ISE18" s="372"/>
      <c r="ISF18" s="372"/>
      <c r="ISG18" s="372"/>
      <c r="ISH18" s="372"/>
      <c r="ISI18" s="372"/>
      <c r="ISJ18" s="372"/>
      <c r="ISK18" s="372"/>
      <c r="ISL18" s="372"/>
      <c r="ISM18" s="372"/>
      <c r="ISN18" s="372"/>
      <c r="ISO18" s="372"/>
      <c r="ISP18" s="372"/>
      <c r="ISQ18" s="372"/>
      <c r="ISR18" s="372"/>
      <c r="ISS18" s="372"/>
      <c r="IST18" s="372"/>
      <c r="ISU18" s="372"/>
      <c r="ISV18" s="372"/>
      <c r="ISW18" s="372"/>
      <c r="ISX18" s="372"/>
      <c r="ISY18" s="372"/>
      <c r="ISZ18" s="372"/>
      <c r="ITA18" s="372"/>
      <c r="ITB18" s="372"/>
      <c r="ITC18" s="372"/>
      <c r="ITD18" s="372"/>
      <c r="ITE18" s="372"/>
      <c r="ITF18" s="372"/>
      <c r="ITG18" s="372"/>
      <c r="ITH18" s="372"/>
      <c r="ITI18" s="372"/>
      <c r="ITJ18" s="372"/>
      <c r="ITK18" s="372"/>
      <c r="ITL18" s="372"/>
      <c r="ITM18" s="372"/>
      <c r="ITN18" s="372"/>
      <c r="ITO18" s="372"/>
      <c r="ITP18" s="372"/>
      <c r="ITQ18" s="372"/>
      <c r="ITR18" s="372"/>
      <c r="ITS18" s="372"/>
      <c r="ITT18" s="372"/>
      <c r="ITU18" s="372"/>
      <c r="ITV18" s="372"/>
      <c r="ITW18" s="372"/>
      <c r="ITX18" s="372"/>
      <c r="ITY18" s="372"/>
      <c r="ITZ18" s="372"/>
      <c r="IUA18" s="372"/>
      <c r="IUB18" s="372"/>
      <c r="IUC18" s="372"/>
      <c r="IUD18" s="372"/>
      <c r="IUE18" s="372"/>
      <c r="IUF18" s="372"/>
      <c r="IUG18" s="372"/>
      <c r="IUH18" s="372"/>
      <c r="IUI18" s="372"/>
      <c r="IUJ18" s="372"/>
      <c r="IUK18" s="372"/>
      <c r="IUL18" s="372"/>
      <c r="IUM18" s="372"/>
      <c r="IUN18" s="372"/>
      <c r="IUO18" s="372"/>
      <c r="IUP18" s="372"/>
      <c r="IUQ18" s="372"/>
      <c r="IUR18" s="372"/>
      <c r="IUS18" s="372"/>
      <c r="IUT18" s="372"/>
      <c r="IUU18" s="372"/>
      <c r="IUV18" s="372"/>
      <c r="IUW18" s="372"/>
      <c r="IUX18" s="372"/>
      <c r="IUY18" s="372"/>
      <c r="IUZ18" s="372"/>
      <c r="IVA18" s="372"/>
      <c r="IVB18" s="372"/>
      <c r="IVC18" s="372"/>
      <c r="IVD18" s="372"/>
      <c r="IVE18" s="372"/>
      <c r="IVF18" s="372"/>
      <c r="IVG18" s="372"/>
      <c r="IVH18" s="372"/>
      <c r="IVI18" s="372"/>
      <c r="IVJ18" s="372"/>
      <c r="IVK18" s="372"/>
      <c r="IVL18" s="372"/>
      <c r="IVM18" s="372"/>
      <c r="IVN18" s="372"/>
      <c r="IVO18" s="372"/>
      <c r="IVP18" s="372"/>
      <c r="IVQ18" s="372"/>
      <c r="IVR18" s="372"/>
      <c r="IVS18" s="372"/>
      <c r="IVT18" s="372"/>
      <c r="IVU18" s="372"/>
      <c r="IVV18" s="372"/>
      <c r="IVW18" s="372"/>
      <c r="IVX18" s="372"/>
      <c r="IVY18" s="372"/>
      <c r="IVZ18" s="372"/>
      <c r="IWA18" s="372"/>
      <c r="IWB18" s="372"/>
      <c r="IWC18" s="372"/>
      <c r="IWD18" s="372"/>
      <c r="IWE18" s="372"/>
      <c r="IWF18" s="372"/>
      <c r="IWG18" s="372"/>
      <c r="IWH18" s="372"/>
      <c r="IWI18" s="372"/>
      <c r="IWJ18" s="372"/>
      <c r="IWK18" s="372"/>
      <c r="IWL18" s="372"/>
      <c r="IWM18" s="372"/>
      <c r="IWN18" s="372"/>
      <c r="IWO18" s="372"/>
      <c r="IWP18" s="372"/>
      <c r="IWQ18" s="372"/>
      <c r="IWR18" s="372"/>
      <c r="IWS18" s="372"/>
      <c r="IWT18" s="372"/>
      <c r="IWU18" s="372"/>
      <c r="IWV18" s="372"/>
      <c r="IWW18" s="372"/>
      <c r="IWX18" s="372"/>
      <c r="IWY18" s="372"/>
      <c r="IWZ18" s="372"/>
      <c r="IXA18" s="372"/>
      <c r="IXB18" s="372"/>
      <c r="IXC18" s="372"/>
      <c r="IXD18" s="372"/>
      <c r="IXE18" s="372"/>
      <c r="IXF18" s="372"/>
      <c r="IXG18" s="372"/>
      <c r="IXH18" s="372"/>
      <c r="IXI18" s="372"/>
      <c r="IXJ18" s="372"/>
      <c r="IXK18" s="372"/>
      <c r="IXL18" s="372"/>
      <c r="IXM18" s="372"/>
      <c r="IXN18" s="372"/>
      <c r="IXO18" s="372"/>
      <c r="IXP18" s="372"/>
      <c r="IXQ18" s="372"/>
      <c r="IXR18" s="372"/>
      <c r="IXS18" s="372"/>
      <c r="IXT18" s="372"/>
      <c r="IXU18" s="372"/>
      <c r="IXV18" s="372"/>
      <c r="IXW18" s="372"/>
      <c r="IXX18" s="372"/>
      <c r="IXY18" s="372"/>
      <c r="IXZ18" s="372"/>
      <c r="IYA18" s="372"/>
      <c r="IYB18" s="372"/>
      <c r="IYC18" s="372"/>
      <c r="IYD18" s="372"/>
      <c r="IYE18" s="372"/>
      <c r="IYF18" s="372"/>
      <c r="IYG18" s="372"/>
      <c r="IYH18" s="372"/>
      <c r="IYI18" s="372"/>
      <c r="IYJ18" s="372"/>
      <c r="IYK18" s="372"/>
      <c r="IYL18" s="372"/>
      <c r="IYM18" s="372"/>
      <c r="IYN18" s="372"/>
      <c r="IYO18" s="372"/>
      <c r="IYP18" s="372"/>
      <c r="IYQ18" s="372"/>
      <c r="IYR18" s="372"/>
      <c r="IYS18" s="372"/>
      <c r="IYT18" s="372"/>
      <c r="IYU18" s="372"/>
      <c r="IYV18" s="372"/>
      <c r="IYW18" s="372"/>
      <c r="IYX18" s="372"/>
      <c r="IYY18" s="372"/>
      <c r="IYZ18" s="372"/>
      <c r="IZA18" s="372"/>
      <c r="IZB18" s="372"/>
      <c r="IZC18" s="372"/>
      <c r="IZD18" s="372"/>
      <c r="IZE18" s="372"/>
      <c r="IZF18" s="372"/>
      <c r="IZG18" s="372"/>
      <c r="IZH18" s="372"/>
      <c r="IZI18" s="372"/>
      <c r="IZJ18" s="372"/>
      <c r="IZK18" s="372"/>
      <c r="IZL18" s="372"/>
      <c r="IZM18" s="372"/>
      <c r="IZN18" s="372"/>
      <c r="IZO18" s="372"/>
      <c r="IZP18" s="372"/>
      <c r="IZQ18" s="372"/>
      <c r="IZR18" s="372"/>
      <c r="IZS18" s="372"/>
      <c r="IZT18" s="372"/>
      <c r="IZU18" s="372"/>
      <c r="IZV18" s="372"/>
      <c r="IZW18" s="372"/>
      <c r="IZX18" s="372"/>
      <c r="IZY18" s="372"/>
      <c r="IZZ18" s="372"/>
      <c r="JAA18" s="372"/>
      <c r="JAB18" s="372"/>
      <c r="JAC18" s="372"/>
      <c r="JAD18" s="372"/>
      <c r="JAE18" s="372"/>
      <c r="JAF18" s="372"/>
      <c r="JAG18" s="372"/>
      <c r="JAH18" s="372"/>
      <c r="JAI18" s="372"/>
      <c r="JAJ18" s="372"/>
      <c r="JAK18" s="372"/>
      <c r="JAL18" s="372"/>
      <c r="JAM18" s="372"/>
      <c r="JAN18" s="372"/>
      <c r="JAO18" s="372"/>
      <c r="JAP18" s="372"/>
      <c r="JAQ18" s="372"/>
      <c r="JAR18" s="372"/>
      <c r="JAS18" s="372"/>
      <c r="JAT18" s="372"/>
      <c r="JAU18" s="372"/>
      <c r="JAV18" s="372"/>
      <c r="JAW18" s="372"/>
      <c r="JAX18" s="372"/>
      <c r="JAY18" s="372"/>
      <c r="JAZ18" s="372"/>
      <c r="JBA18" s="372"/>
      <c r="JBB18" s="372"/>
      <c r="JBC18" s="372"/>
      <c r="JBD18" s="372"/>
      <c r="JBE18" s="372"/>
      <c r="JBF18" s="372"/>
      <c r="JBG18" s="372"/>
      <c r="JBH18" s="372"/>
      <c r="JBI18" s="372"/>
      <c r="JBJ18" s="372"/>
      <c r="JBK18" s="372"/>
      <c r="JBL18" s="372"/>
      <c r="JBM18" s="372"/>
      <c r="JBN18" s="372"/>
      <c r="JBO18" s="372"/>
      <c r="JBP18" s="372"/>
      <c r="JBQ18" s="372"/>
      <c r="JBR18" s="372"/>
      <c r="JBS18" s="372"/>
      <c r="JBT18" s="372"/>
      <c r="JBU18" s="372"/>
      <c r="JBV18" s="372"/>
      <c r="JBW18" s="372"/>
      <c r="JBX18" s="372"/>
      <c r="JBY18" s="372"/>
      <c r="JBZ18" s="372"/>
      <c r="JCA18" s="372"/>
      <c r="JCB18" s="372"/>
      <c r="JCC18" s="372"/>
      <c r="JCD18" s="372"/>
      <c r="JCE18" s="372"/>
      <c r="JCF18" s="372"/>
      <c r="JCG18" s="372"/>
      <c r="JCH18" s="372"/>
      <c r="JCI18" s="372"/>
      <c r="JCJ18" s="372"/>
      <c r="JCK18" s="372"/>
      <c r="JCL18" s="372"/>
      <c r="JCM18" s="372"/>
      <c r="JCN18" s="372"/>
      <c r="JCO18" s="372"/>
      <c r="JCP18" s="372"/>
      <c r="JCQ18" s="372"/>
      <c r="JCR18" s="372"/>
      <c r="JCS18" s="372"/>
      <c r="JCT18" s="372"/>
      <c r="JCU18" s="372"/>
      <c r="JCV18" s="372"/>
      <c r="JCW18" s="372"/>
      <c r="JCX18" s="372"/>
      <c r="JCY18" s="372"/>
      <c r="JCZ18" s="372"/>
      <c r="JDA18" s="372"/>
      <c r="JDB18" s="372"/>
      <c r="JDC18" s="372"/>
      <c r="JDD18" s="372"/>
      <c r="JDE18" s="372"/>
      <c r="JDF18" s="372"/>
      <c r="JDG18" s="372"/>
      <c r="JDH18" s="372"/>
      <c r="JDI18" s="372"/>
      <c r="JDJ18" s="372"/>
      <c r="JDK18" s="372"/>
      <c r="JDL18" s="372"/>
      <c r="JDM18" s="372"/>
      <c r="JDN18" s="372"/>
      <c r="JDO18" s="372"/>
      <c r="JDP18" s="372"/>
      <c r="JDQ18" s="372"/>
      <c r="JDR18" s="372"/>
      <c r="JDS18" s="372"/>
      <c r="JDT18" s="372"/>
      <c r="JDU18" s="372"/>
      <c r="JDV18" s="372"/>
      <c r="JDW18" s="372"/>
      <c r="JDX18" s="372"/>
      <c r="JDY18" s="372"/>
      <c r="JDZ18" s="372"/>
      <c r="JEA18" s="372"/>
      <c r="JEB18" s="372"/>
      <c r="JEC18" s="372"/>
      <c r="JED18" s="372"/>
      <c r="JEE18" s="372"/>
      <c r="JEF18" s="372"/>
      <c r="JEG18" s="372"/>
      <c r="JEH18" s="372"/>
      <c r="JEI18" s="372"/>
      <c r="JEJ18" s="372"/>
      <c r="JEK18" s="372"/>
      <c r="JEL18" s="372"/>
      <c r="JEM18" s="372"/>
      <c r="JEN18" s="372"/>
      <c r="JEO18" s="372"/>
      <c r="JEP18" s="372"/>
      <c r="JEQ18" s="372"/>
      <c r="JER18" s="372"/>
      <c r="JES18" s="372"/>
      <c r="JET18" s="372"/>
      <c r="JEU18" s="372"/>
      <c r="JEV18" s="372"/>
      <c r="JEW18" s="372"/>
      <c r="JEX18" s="372"/>
      <c r="JEY18" s="372"/>
      <c r="JEZ18" s="372"/>
      <c r="JFA18" s="372"/>
      <c r="JFB18" s="372"/>
      <c r="JFC18" s="372"/>
      <c r="JFD18" s="372"/>
      <c r="JFE18" s="372"/>
      <c r="JFF18" s="372"/>
      <c r="JFG18" s="372"/>
      <c r="JFH18" s="372"/>
      <c r="JFI18" s="372"/>
      <c r="JFJ18" s="372"/>
      <c r="JFK18" s="372"/>
      <c r="JFL18" s="372"/>
      <c r="JFM18" s="372"/>
      <c r="JFN18" s="372"/>
      <c r="JFO18" s="372"/>
      <c r="JFP18" s="372"/>
      <c r="JFQ18" s="372"/>
      <c r="JFR18" s="372"/>
      <c r="JFS18" s="372"/>
      <c r="JFT18" s="372"/>
      <c r="JFU18" s="372"/>
      <c r="JFV18" s="372"/>
      <c r="JFW18" s="372"/>
      <c r="JFX18" s="372"/>
      <c r="JFY18" s="372"/>
      <c r="JFZ18" s="372"/>
      <c r="JGA18" s="372"/>
      <c r="JGB18" s="372"/>
      <c r="JGC18" s="372"/>
      <c r="JGD18" s="372"/>
      <c r="JGE18" s="372"/>
      <c r="JGF18" s="372"/>
      <c r="JGG18" s="372"/>
      <c r="JGH18" s="372"/>
      <c r="JGI18" s="372"/>
      <c r="JGJ18" s="372"/>
      <c r="JGK18" s="372"/>
      <c r="JGL18" s="372"/>
      <c r="JGM18" s="372"/>
      <c r="JGN18" s="372"/>
      <c r="JGO18" s="372"/>
      <c r="JGP18" s="372"/>
      <c r="JGQ18" s="372"/>
      <c r="JGR18" s="372"/>
      <c r="JGS18" s="372"/>
      <c r="JGT18" s="372"/>
      <c r="JGU18" s="372"/>
      <c r="JGV18" s="372"/>
      <c r="JGW18" s="372"/>
      <c r="JGX18" s="372"/>
      <c r="JGY18" s="372"/>
      <c r="JGZ18" s="372"/>
      <c r="JHA18" s="372"/>
      <c r="JHB18" s="372"/>
      <c r="JHC18" s="372"/>
      <c r="JHD18" s="372"/>
      <c r="JHE18" s="372"/>
      <c r="JHF18" s="372"/>
      <c r="JHG18" s="372"/>
      <c r="JHH18" s="372"/>
      <c r="JHI18" s="372"/>
      <c r="JHJ18" s="372"/>
      <c r="JHK18" s="372"/>
      <c r="JHL18" s="372"/>
      <c r="JHM18" s="372"/>
      <c r="JHN18" s="372"/>
      <c r="JHO18" s="372"/>
      <c r="JHP18" s="372"/>
      <c r="JHQ18" s="372"/>
      <c r="JHR18" s="372"/>
      <c r="JHS18" s="372"/>
      <c r="JHT18" s="372"/>
      <c r="JHU18" s="372"/>
      <c r="JHV18" s="372"/>
      <c r="JHW18" s="372"/>
      <c r="JHX18" s="372"/>
      <c r="JHY18" s="372"/>
      <c r="JHZ18" s="372"/>
      <c r="JIA18" s="372"/>
      <c r="JIB18" s="372"/>
      <c r="JIC18" s="372"/>
      <c r="JID18" s="372"/>
      <c r="JIE18" s="372"/>
      <c r="JIF18" s="372"/>
      <c r="JIG18" s="372"/>
      <c r="JIH18" s="372"/>
      <c r="JII18" s="372"/>
      <c r="JIJ18" s="372"/>
      <c r="JIK18" s="372"/>
      <c r="JIL18" s="372"/>
      <c r="JIM18" s="372"/>
      <c r="JIN18" s="372"/>
      <c r="JIO18" s="372"/>
      <c r="JIP18" s="372"/>
      <c r="JIQ18" s="372"/>
      <c r="JIR18" s="372"/>
      <c r="JIS18" s="372"/>
      <c r="JIT18" s="372"/>
      <c r="JIU18" s="372"/>
      <c r="JIV18" s="372"/>
      <c r="JIW18" s="372"/>
      <c r="JIX18" s="372"/>
      <c r="JIY18" s="372"/>
      <c r="JIZ18" s="372"/>
      <c r="JJA18" s="372"/>
      <c r="JJB18" s="372"/>
      <c r="JJC18" s="372"/>
      <c r="JJD18" s="372"/>
      <c r="JJE18" s="372"/>
      <c r="JJF18" s="372"/>
      <c r="JJG18" s="372"/>
      <c r="JJH18" s="372"/>
      <c r="JJI18" s="372"/>
      <c r="JJJ18" s="372"/>
      <c r="JJK18" s="372"/>
      <c r="JJL18" s="372"/>
      <c r="JJM18" s="372"/>
      <c r="JJN18" s="372"/>
      <c r="JJO18" s="372"/>
      <c r="JJP18" s="372"/>
      <c r="JJQ18" s="372"/>
      <c r="JJR18" s="372"/>
      <c r="JJS18" s="372"/>
      <c r="JJT18" s="372"/>
      <c r="JJU18" s="372"/>
      <c r="JJV18" s="372"/>
      <c r="JJW18" s="372"/>
      <c r="JJX18" s="372"/>
      <c r="JJY18" s="372"/>
      <c r="JJZ18" s="372"/>
      <c r="JKA18" s="372"/>
      <c r="JKB18" s="372"/>
      <c r="JKC18" s="372"/>
      <c r="JKD18" s="372"/>
      <c r="JKE18" s="372"/>
      <c r="JKF18" s="372"/>
      <c r="JKG18" s="372"/>
      <c r="JKH18" s="372"/>
      <c r="JKI18" s="372"/>
      <c r="JKJ18" s="372"/>
      <c r="JKK18" s="372"/>
      <c r="JKL18" s="372"/>
      <c r="JKM18" s="372"/>
      <c r="JKN18" s="372"/>
      <c r="JKO18" s="372"/>
      <c r="JKP18" s="372"/>
      <c r="JKQ18" s="372"/>
      <c r="JKR18" s="372"/>
      <c r="JKS18" s="372"/>
      <c r="JKT18" s="372"/>
      <c r="JKU18" s="372"/>
      <c r="JKV18" s="372"/>
      <c r="JKW18" s="372"/>
      <c r="JKX18" s="372"/>
      <c r="JKY18" s="372"/>
      <c r="JKZ18" s="372"/>
      <c r="JLA18" s="372"/>
      <c r="JLB18" s="372"/>
      <c r="JLC18" s="372"/>
      <c r="JLD18" s="372"/>
      <c r="JLE18" s="372"/>
      <c r="JLF18" s="372"/>
      <c r="JLG18" s="372"/>
      <c r="JLH18" s="372"/>
      <c r="JLI18" s="372"/>
      <c r="JLJ18" s="372"/>
      <c r="JLK18" s="372"/>
      <c r="JLL18" s="372"/>
      <c r="JLM18" s="372"/>
      <c r="JLN18" s="372"/>
      <c r="JLO18" s="372"/>
      <c r="JLP18" s="372"/>
      <c r="JLQ18" s="372"/>
      <c r="JLR18" s="372"/>
      <c r="JLS18" s="372"/>
      <c r="JLT18" s="372"/>
      <c r="JLU18" s="372"/>
      <c r="JLV18" s="372"/>
      <c r="JLW18" s="372"/>
      <c r="JLX18" s="372"/>
      <c r="JLY18" s="372"/>
      <c r="JLZ18" s="372"/>
      <c r="JMA18" s="372"/>
      <c r="JMB18" s="372"/>
      <c r="JMC18" s="372"/>
      <c r="JMD18" s="372"/>
      <c r="JME18" s="372"/>
      <c r="JMF18" s="372"/>
      <c r="JMG18" s="372"/>
      <c r="JMH18" s="372"/>
      <c r="JMI18" s="372"/>
      <c r="JMJ18" s="372"/>
      <c r="JMK18" s="372"/>
      <c r="JML18" s="372"/>
      <c r="JMM18" s="372"/>
      <c r="JMN18" s="372"/>
      <c r="JMO18" s="372"/>
      <c r="JMP18" s="372"/>
      <c r="JMQ18" s="372"/>
      <c r="JMR18" s="372"/>
      <c r="JMS18" s="372"/>
      <c r="JMT18" s="372"/>
      <c r="JMU18" s="372"/>
      <c r="JMV18" s="372"/>
      <c r="JMW18" s="372"/>
      <c r="JMX18" s="372"/>
      <c r="JMY18" s="372"/>
      <c r="JMZ18" s="372"/>
      <c r="JNA18" s="372"/>
      <c r="JNB18" s="372"/>
      <c r="JNC18" s="372"/>
      <c r="JND18" s="372"/>
      <c r="JNE18" s="372"/>
      <c r="JNF18" s="372"/>
      <c r="JNG18" s="372"/>
      <c r="JNH18" s="372"/>
      <c r="JNI18" s="372"/>
      <c r="JNJ18" s="372"/>
      <c r="JNK18" s="372"/>
      <c r="JNL18" s="372"/>
      <c r="JNM18" s="372"/>
      <c r="JNN18" s="372"/>
      <c r="JNO18" s="372"/>
      <c r="JNP18" s="372"/>
      <c r="JNQ18" s="372"/>
      <c r="JNR18" s="372"/>
      <c r="JNS18" s="372"/>
      <c r="JNT18" s="372"/>
      <c r="JNU18" s="372"/>
      <c r="JNV18" s="372"/>
      <c r="JNW18" s="372"/>
      <c r="JNX18" s="372"/>
      <c r="JNY18" s="372"/>
      <c r="JNZ18" s="372"/>
      <c r="JOA18" s="372"/>
      <c r="JOB18" s="372"/>
      <c r="JOC18" s="372"/>
      <c r="JOD18" s="372"/>
      <c r="JOE18" s="372"/>
      <c r="JOF18" s="372"/>
      <c r="JOG18" s="372"/>
      <c r="JOH18" s="372"/>
      <c r="JOI18" s="372"/>
      <c r="JOJ18" s="372"/>
      <c r="JOK18" s="372"/>
      <c r="JOL18" s="372"/>
      <c r="JOM18" s="372"/>
      <c r="JON18" s="372"/>
      <c r="JOO18" s="372"/>
      <c r="JOP18" s="372"/>
      <c r="JOQ18" s="372"/>
      <c r="JOR18" s="372"/>
      <c r="JOS18" s="372"/>
      <c r="JOT18" s="372"/>
      <c r="JOU18" s="372"/>
      <c r="JOV18" s="372"/>
      <c r="JOW18" s="372"/>
      <c r="JOX18" s="372"/>
      <c r="JOY18" s="372"/>
      <c r="JOZ18" s="372"/>
      <c r="JPA18" s="372"/>
      <c r="JPB18" s="372"/>
      <c r="JPC18" s="372"/>
      <c r="JPD18" s="372"/>
      <c r="JPE18" s="372"/>
      <c r="JPF18" s="372"/>
      <c r="JPG18" s="372"/>
      <c r="JPH18" s="372"/>
      <c r="JPI18" s="372"/>
      <c r="JPJ18" s="372"/>
      <c r="JPK18" s="372"/>
      <c r="JPL18" s="372"/>
      <c r="JPM18" s="372"/>
      <c r="JPN18" s="372"/>
      <c r="JPO18" s="372"/>
      <c r="JPP18" s="372"/>
      <c r="JPQ18" s="372"/>
      <c r="JPR18" s="372"/>
      <c r="JPS18" s="372"/>
      <c r="JPT18" s="372"/>
      <c r="JPU18" s="372"/>
      <c r="JPV18" s="372"/>
      <c r="JPW18" s="372"/>
      <c r="JPX18" s="372"/>
      <c r="JPY18" s="372"/>
      <c r="JPZ18" s="372"/>
      <c r="JQA18" s="372"/>
      <c r="JQB18" s="372"/>
      <c r="JQC18" s="372"/>
      <c r="JQD18" s="372"/>
      <c r="JQE18" s="372"/>
      <c r="JQF18" s="372"/>
      <c r="JQG18" s="372"/>
      <c r="JQH18" s="372"/>
      <c r="JQI18" s="372"/>
      <c r="JQJ18" s="372"/>
      <c r="JQK18" s="372"/>
      <c r="JQL18" s="372"/>
      <c r="JQM18" s="372"/>
      <c r="JQN18" s="372"/>
      <c r="JQO18" s="372"/>
      <c r="JQP18" s="372"/>
      <c r="JQQ18" s="372"/>
      <c r="JQR18" s="372"/>
      <c r="JQS18" s="372"/>
      <c r="JQT18" s="372"/>
      <c r="JQU18" s="372"/>
      <c r="JQV18" s="372"/>
      <c r="JQW18" s="372"/>
      <c r="JQX18" s="372"/>
      <c r="JQY18" s="372"/>
      <c r="JQZ18" s="372"/>
      <c r="JRA18" s="372"/>
      <c r="JRB18" s="372"/>
      <c r="JRC18" s="372"/>
      <c r="JRD18" s="372"/>
      <c r="JRE18" s="372"/>
      <c r="JRF18" s="372"/>
      <c r="JRG18" s="372"/>
      <c r="JRH18" s="372"/>
      <c r="JRI18" s="372"/>
      <c r="JRJ18" s="372"/>
      <c r="JRK18" s="372"/>
      <c r="JRL18" s="372"/>
      <c r="JRM18" s="372"/>
      <c r="JRN18" s="372"/>
      <c r="JRO18" s="372"/>
      <c r="JRP18" s="372"/>
      <c r="JRQ18" s="372"/>
      <c r="JRR18" s="372"/>
      <c r="JRS18" s="372"/>
      <c r="JRT18" s="372"/>
      <c r="JRU18" s="372"/>
      <c r="JRV18" s="372"/>
      <c r="JRW18" s="372"/>
      <c r="JRX18" s="372"/>
      <c r="JRY18" s="372"/>
      <c r="JRZ18" s="372"/>
      <c r="JSA18" s="372"/>
      <c r="JSB18" s="372"/>
      <c r="JSC18" s="372"/>
      <c r="JSD18" s="372"/>
      <c r="JSE18" s="372"/>
      <c r="JSF18" s="372"/>
      <c r="JSG18" s="372"/>
      <c r="JSH18" s="372"/>
      <c r="JSI18" s="372"/>
      <c r="JSJ18" s="372"/>
      <c r="JSK18" s="372"/>
      <c r="JSL18" s="372"/>
      <c r="JSM18" s="372"/>
      <c r="JSN18" s="372"/>
      <c r="JSO18" s="372"/>
      <c r="JSP18" s="372"/>
      <c r="JSQ18" s="372"/>
      <c r="JSR18" s="372"/>
      <c r="JSS18" s="372"/>
      <c r="JST18" s="372"/>
      <c r="JSU18" s="372"/>
      <c r="JSV18" s="372"/>
      <c r="JSW18" s="372"/>
      <c r="JSX18" s="372"/>
      <c r="JSY18" s="372"/>
      <c r="JSZ18" s="372"/>
      <c r="JTA18" s="372"/>
      <c r="JTB18" s="372"/>
      <c r="JTC18" s="372"/>
      <c r="JTD18" s="372"/>
      <c r="JTE18" s="372"/>
      <c r="JTF18" s="372"/>
      <c r="JTG18" s="372"/>
      <c r="JTH18" s="372"/>
      <c r="JTI18" s="372"/>
      <c r="JTJ18" s="372"/>
      <c r="JTK18" s="372"/>
      <c r="JTL18" s="372"/>
      <c r="JTM18" s="372"/>
      <c r="JTN18" s="372"/>
      <c r="JTO18" s="372"/>
      <c r="JTP18" s="372"/>
      <c r="JTQ18" s="372"/>
      <c r="JTR18" s="372"/>
      <c r="JTS18" s="372"/>
      <c r="JTT18" s="372"/>
      <c r="JTU18" s="372"/>
      <c r="JTV18" s="372"/>
      <c r="JTW18" s="372"/>
      <c r="JTX18" s="372"/>
      <c r="JTY18" s="372"/>
      <c r="JTZ18" s="372"/>
      <c r="JUA18" s="372"/>
      <c r="JUB18" s="372"/>
      <c r="JUC18" s="372"/>
      <c r="JUD18" s="372"/>
      <c r="JUE18" s="372"/>
      <c r="JUF18" s="372"/>
      <c r="JUG18" s="372"/>
      <c r="JUH18" s="372"/>
      <c r="JUI18" s="372"/>
      <c r="JUJ18" s="372"/>
      <c r="JUK18" s="372"/>
      <c r="JUL18" s="372"/>
      <c r="JUM18" s="372"/>
      <c r="JUN18" s="372"/>
      <c r="JUO18" s="372"/>
      <c r="JUP18" s="372"/>
      <c r="JUQ18" s="372"/>
      <c r="JUR18" s="372"/>
      <c r="JUS18" s="372"/>
      <c r="JUT18" s="372"/>
      <c r="JUU18" s="372"/>
      <c r="JUV18" s="372"/>
      <c r="JUW18" s="372"/>
      <c r="JUX18" s="372"/>
      <c r="JUY18" s="372"/>
      <c r="JUZ18" s="372"/>
      <c r="JVA18" s="372"/>
      <c r="JVB18" s="372"/>
      <c r="JVC18" s="372"/>
      <c r="JVD18" s="372"/>
      <c r="JVE18" s="372"/>
      <c r="JVF18" s="372"/>
      <c r="JVG18" s="372"/>
      <c r="JVH18" s="372"/>
      <c r="JVI18" s="372"/>
      <c r="JVJ18" s="372"/>
      <c r="JVK18" s="372"/>
      <c r="JVL18" s="372"/>
      <c r="JVM18" s="372"/>
      <c r="JVN18" s="372"/>
      <c r="JVO18" s="372"/>
      <c r="JVP18" s="372"/>
      <c r="JVQ18" s="372"/>
      <c r="JVR18" s="372"/>
      <c r="JVS18" s="372"/>
      <c r="JVT18" s="372"/>
      <c r="JVU18" s="372"/>
      <c r="JVV18" s="372"/>
      <c r="JVW18" s="372"/>
      <c r="JVX18" s="372"/>
      <c r="JVY18" s="372"/>
      <c r="JVZ18" s="372"/>
      <c r="JWA18" s="372"/>
      <c r="JWB18" s="372"/>
      <c r="JWC18" s="372"/>
      <c r="JWD18" s="372"/>
      <c r="JWE18" s="372"/>
      <c r="JWF18" s="372"/>
      <c r="JWG18" s="372"/>
      <c r="JWH18" s="372"/>
      <c r="JWI18" s="372"/>
      <c r="JWJ18" s="372"/>
      <c r="JWK18" s="372"/>
      <c r="JWL18" s="372"/>
      <c r="JWM18" s="372"/>
      <c r="JWN18" s="372"/>
      <c r="JWO18" s="372"/>
      <c r="JWP18" s="372"/>
      <c r="JWQ18" s="372"/>
      <c r="JWR18" s="372"/>
      <c r="JWS18" s="372"/>
      <c r="JWT18" s="372"/>
      <c r="JWU18" s="372"/>
      <c r="JWV18" s="372"/>
      <c r="JWW18" s="372"/>
      <c r="JWX18" s="372"/>
      <c r="JWY18" s="372"/>
      <c r="JWZ18" s="372"/>
      <c r="JXA18" s="372"/>
      <c r="JXB18" s="372"/>
      <c r="JXC18" s="372"/>
      <c r="JXD18" s="372"/>
      <c r="JXE18" s="372"/>
      <c r="JXF18" s="372"/>
      <c r="JXG18" s="372"/>
      <c r="JXH18" s="372"/>
      <c r="JXI18" s="372"/>
      <c r="JXJ18" s="372"/>
      <c r="JXK18" s="372"/>
      <c r="JXL18" s="372"/>
      <c r="JXM18" s="372"/>
      <c r="JXN18" s="372"/>
      <c r="JXO18" s="372"/>
      <c r="JXP18" s="372"/>
      <c r="JXQ18" s="372"/>
      <c r="JXR18" s="372"/>
      <c r="JXS18" s="372"/>
      <c r="JXT18" s="372"/>
      <c r="JXU18" s="372"/>
      <c r="JXV18" s="372"/>
      <c r="JXW18" s="372"/>
      <c r="JXX18" s="372"/>
      <c r="JXY18" s="372"/>
      <c r="JXZ18" s="372"/>
      <c r="JYA18" s="372"/>
      <c r="JYB18" s="372"/>
      <c r="JYC18" s="372"/>
      <c r="JYD18" s="372"/>
      <c r="JYE18" s="372"/>
      <c r="JYF18" s="372"/>
      <c r="JYG18" s="372"/>
      <c r="JYH18" s="372"/>
      <c r="JYI18" s="372"/>
      <c r="JYJ18" s="372"/>
      <c r="JYK18" s="372"/>
      <c r="JYL18" s="372"/>
      <c r="JYM18" s="372"/>
      <c r="JYN18" s="372"/>
      <c r="JYO18" s="372"/>
      <c r="JYP18" s="372"/>
      <c r="JYQ18" s="372"/>
      <c r="JYR18" s="372"/>
      <c r="JYS18" s="372"/>
      <c r="JYT18" s="372"/>
      <c r="JYU18" s="372"/>
      <c r="JYV18" s="372"/>
      <c r="JYW18" s="372"/>
      <c r="JYX18" s="372"/>
      <c r="JYY18" s="372"/>
      <c r="JYZ18" s="372"/>
      <c r="JZA18" s="372"/>
      <c r="JZB18" s="372"/>
      <c r="JZC18" s="372"/>
      <c r="JZD18" s="372"/>
      <c r="JZE18" s="372"/>
      <c r="JZF18" s="372"/>
      <c r="JZG18" s="372"/>
      <c r="JZH18" s="372"/>
      <c r="JZI18" s="372"/>
      <c r="JZJ18" s="372"/>
      <c r="JZK18" s="372"/>
      <c r="JZL18" s="372"/>
      <c r="JZM18" s="372"/>
      <c r="JZN18" s="372"/>
      <c r="JZO18" s="372"/>
      <c r="JZP18" s="372"/>
      <c r="JZQ18" s="372"/>
      <c r="JZR18" s="372"/>
      <c r="JZS18" s="372"/>
      <c r="JZT18" s="372"/>
      <c r="JZU18" s="372"/>
      <c r="JZV18" s="372"/>
      <c r="JZW18" s="372"/>
      <c r="JZX18" s="372"/>
      <c r="JZY18" s="372"/>
      <c r="JZZ18" s="372"/>
      <c r="KAA18" s="372"/>
      <c r="KAB18" s="372"/>
      <c r="KAC18" s="372"/>
      <c r="KAD18" s="372"/>
      <c r="KAE18" s="372"/>
      <c r="KAF18" s="372"/>
      <c r="KAG18" s="372"/>
      <c r="KAH18" s="372"/>
      <c r="KAI18" s="372"/>
      <c r="KAJ18" s="372"/>
      <c r="KAK18" s="372"/>
      <c r="KAL18" s="372"/>
      <c r="KAM18" s="372"/>
      <c r="KAN18" s="372"/>
      <c r="KAO18" s="372"/>
      <c r="KAP18" s="372"/>
      <c r="KAQ18" s="372"/>
      <c r="KAR18" s="372"/>
      <c r="KAS18" s="372"/>
      <c r="KAT18" s="372"/>
      <c r="KAU18" s="372"/>
      <c r="KAV18" s="372"/>
      <c r="KAW18" s="372"/>
      <c r="KAX18" s="372"/>
      <c r="KAY18" s="372"/>
      <c r="KAZ18" s="372"/>
      <c r="KBA18" s="372"/>
      <c r="KBB18" s="372"/>
      <c r="KBC18" s="372"/>
      <c r="KBD18" s="372"/>
      <c r="KBE18" s="372"/>
      <c r="KBF18" s="372"/>
      <c r="KBG18" s="372"/>
      <c r="KBH18" s="372"/>
      <c r="KBI18" s="372"/>
      <c r="KBJ18" s="372"/>
      <c r="KBK18" s="372"/>
      <c r="KBL18" s="372"/>
      <c r="KBM18" s="372"/>
      <c r="KBN18" s="372"/>
      <c r="KBO18" s="372"/>
      <c r="KBP18" s="372"/>
      <c r="KBQ18" s="372"/>
      <c r="KBR18" s="372"/>
      <c r="KBS18" s="372"/>
      <c r="KBT18" s="372"/>
      <c r="KBU18" s="372"/>
      <c r="KBV18" s="372"/>
      <c r="KBW18" s="372"/>
      <c r="KBX18" s="372"/>
      <c r="KBY18" s="372"/>
      <c r="KBZ18" s="372"/>
      <c r="KCA18" s="372"/>
      <c r="KCB18" s="372"/>
      <c r="KCC18" s="372"/>
      <c r="KCD18" s="372"/>
      <c r="KCE18" s="372"/>
      <c r="KCF18" s="372"/>
      <c r="KCG18" s="372"/>
      <c r="KCH18" s="372"/>
      <c r="KCI18" s="372"/>
      <c r="KCJ18" s="372"/>
      <c r="KCK18" s="372"/>
      <c r="KCL18" s="372"/>
      <c r="KCM18" s="372"/>
      <c r="KCN18" s="372"/>
      <c r="KCO18" s="372"/>
      <c r="KCP18" s="372"/>
      <c r="KCQ18" s="372"/>
      <c r="KCR18" s="372"/>
      <c r="KCS18" s="372"/>
      <c r="KCT18" s="372"/>
      <c r="KCU18" s="372"/>
      <c r="KCV18" s="372"/>
      <c r="KCW18" s="372"/>
      <c r="KCX18" s="372"/>
      <c r="KCY18" s="372"/>
      <c r="KCZ18" s="372"/>
      <c r="KDA18" s="372"/>
      <c r="KDB18" s="372"/>
      <c r="KDC18" s="372"/>
      <c r="KDD18" s="372"/>
      <c r="KDE18" s="372"/>
      <c r="KDF18" s="372"/>
      <c r="KDG18" s="372"/>
      <c r="KDH18" s="372"/>
      <c r="KDI18" s="372"/>
      <c r="KDJ18" s="372"/>
      <c r="KDK18" s="372"/>
      <c r="KDL18" s="372"/>
      <c r="KDM18" s="372"/>
      <c r="KDN18" s="372"/>
      <c r="KDO18" s="372"/>
      <c r="KDP18" s="372"/>
      <c r="KDQ18" s="372"/>
      <c r="KDR18" s="372"/>
      <c r="KDS18" s="372"/>
      <c r="KDT18" s="372"/>
      <c r="KDU18" s="372"/>
      <c r="KDV18" s="372"/>
      <c r="KDW18" s="372"/>
      <c r="KDX18" s="372"/>
      <c r="KDY18" s="372"/>
      <c r="KDZ18" s="372"/>
      <c r="KEA18" s="372"/>
      <c r="KEB18" s="372"/>
      <c r="KEC18" s="372"/>
      <c r="KED18" s="372"/>
      <c r="KEE18" s="372"/>
      <c r="KEF18" s="372"/>
      <c r="KEG18" s="372"/>
      <c r="KEH18" s="372"/>
      <c r="KEI18" s="372"/>
      <c r="KEJ18" s="372"/>
      <c r="KEK18" s="372"/>
      <c r="KEL18" s="372"/>
      <c r="KEM18" s="372"/>
      <c r="KEN18" s="372"/>
      <c r="KEO18" s="372"/>
      <c r="KEP18" s="372"/>
      <c r="KEQ18" s="372"/>
      <c r="KER18" s="372"/>
      <c r="KES18" s="372"/>
      <c r="KET18" s="372"/>
      <c r="KEU18" s="372"/>
      <c r="KEV18" s="372"/>
      <c r="KEW18" s="372"/>
      <c r="KEX18" s="372"/>
      <c r="KEY18" s="372"/>
      <c r="KEZ18" s="372"/>
      <c r="KFA18" s="372"/>
      <c r="KFB18" s="372"/>
      <c r="KFC18" s="372"/>
      <c r="KFD18" s="372"/>
      <c r="KFE18" s="372"/>
      <c r="KFF18" s="372"/>
      <c r="KFG18" s="372"/>
      <c r="KFH18" s="372"/>
      <c r="KFI18" s="372"/>
      <c r="KFJ18" s="372"/>
      <c r="KFK18" s="372"/>
      <c r="KFL18" s="372"/>
      <c r="KFM18" s="372"/>
      <c r="KFN18" s="372"/>
      <c r="KFO18" s="372"/>
      <c r="KFP18" s="372"/>
      <c r="KFQ18" s="372"/>
      <c r="KFR18" s="372"/>
      <c r="KFS18" s="372"/>
      <c r="KFT18" s="372"/>
      <c r="KFU18" s="372"/>
      <c r="KFV18" s="372"/>
      <c r="KFW18" s="372"/>
      <c r="KFX18" s="372"/>
      <c r="KFY18" s="372"/>
      <c r="KFZ18" s="372"/>
      <c r="KGA18" s="372"/>
      <c r="KGB18" s="372"/>
      <c r="KGC18" s="372"/>
      <c r="KGD18" s="372"/>
      <c r="KGE18" s="372"/>
      <c r="KGF18" s="372"/>
      <c r="KGG18" s="372"/>
      <c r="KGH18" s="372"/>
      <c r="KGI18" s="372"/>
      <c r="KGJ18" s="372"/>
      <c r="KGK18" s="372"/>
      <c r="KGL18" s="372"/>
      <c r="KGM18" s="372"/>
      <c r="KGN18" s="372"/>
      <c r="KGO18" s="372"/>
      <c r="KGP18" s="372"/>
      <c r="KGQ18" s="372"/>
      <c r="KGR18" s="372"/>
      <c r="KGS18" s="372"/>
      <c r="KGT18" s="372"/>
      <c r="KGU18" s="372"/>
      <c r="KGV18" s="372"/>
      <c r="KGW18" s="372"/>
      <c r="KGX18" s="372"/>
      <c r="KGY18" s="372"/>
      <c r="KGZ18" s="372"/>
      <c r="KHA18" s="372"/>
      <c r="KHB18" s="372"/>
      <c r="KHC18" s="372"/>
      <c r="KHD18" s="372"/>
      <c r="KHE18" s="372"/>
      <c r="KHF18" s="372"/>
      <c r="KHG18" s="372"/>
      <c r="KHH18" s="372"/>
      <c r="KHI18" s="372"/>
      <c r="KHJ18" s="372"/>
      <c r="KHK18" s="372"/>
      <c r="KHL18" s="372"/>
      <c r="KHM18" s="372"/>
      <c r="KHN18" s="372"/>
      <c r="KHO18" s="372"/>
      <c r="KHP18" s="372"/>
      <c r="KHQ18" s="372"/>
      <c r="KHR18" s="372"/>
      <c r="KHS18" s="372"/>
      <c r="KHT18" s="372"/>
      <c r="KHU18" s="372"/>
      <c r="KHV18" s="372"/>
      <c r="KHW18" s="372"/>
      <c r="KHX18" s="372"/>
      <c r="KHY18" s="372"/>
      <c r="KHZ18" s="372"/>
      <c r="KIA18" s="372"/>
      <c r="KIB18" s="372"/>
      <c r="KIC18" s="372"/>
      <c r="KID18" s="372"/>
      <c r="KIE18" s="372"/>
      <c r="KIF18" s="372"/>
      <c r="KIG18" s="372"/>
      <c r="KIH18" s="372"/>
      <c r="KII18" s="372"/>
      <c r="KIJ18" s="372"/>
      <c r="KIK18" s="372"/>
      <c r="KIL18" s="372"/>
      <c r="KIM18" s="372"/>
      <c r="KIN18" s="372"/>
      <c r="KIO18" s="372"/>
      <c r="KIP18" s="372"/>
      <c r="KIQ18" s="372"/>
      <c r="KIR18" s="372"/>
      <c r="KIS18" s="372"/>
      <c r="KIT18" s="372"/>
      <c r="KIU18" s="372"/>
      <c r="KIV18" s="372"/>
      <c r="KIW18" s="372"/>
      <c r="KIX18" s="372"/>
      <c r="KIY18" s="372"/>
      <c r="KIZ18" s="372"/>
      <c r="KJA18" s="372"/>
      <c r="KJB18" s="372"/>
      <c r="KJC18" s="372"/>
      <c r="KJD18" s="372"/>
      <c r="KJE18" s="372"/>
      <c r="KJF18" s="372"/>
      <c r="KJG18" s="372"/>
      <c r="KJH18" s="372"/>
      <c r="KJI18" s="372"/>
      <c r="KJJ18" s="372"/>
      <c r="KJK18" s="372"/>
      <c r="KJL18" s="372"/>
      <c r="KJM18" s="372"/>
      <c r="KJN18" s="372"/>
      <c r="KJO18" s="372"/>
      <c r="KJP18" s="372"/>
      <c r="KJQ18" s="372"/>
      <c r="KJR18" s="372"/>
      <c r="KJS18" s="372"/>
      <c r="KJT18" s="372"/>
      <c r="KJU18" s="372"/>
      <c r="KJV18" s="372"/>
      <c r="KJW18" s="372"/>
      <c r="KJX18" s="372"/>
      <c r="KJY18" s="372"/>
      <c r="KJZ18" s="372"/>
      <c r="KKA18" s="372"/>
      <c r="KKB18" s="372"/>
      <c r="KKC18" s="372"/>
      <c r="KKD18" s="372"/>
      <c r="KKE18" s="372"/>
      <c r="KKF18" s="372"/>
      <c r="KKG18" s="372"/>
      <c r="KKH18" s="372"/>
      <c r="KKI18" s="372"/>
      <c r="KKJ18" s="372"/>
      <c r="KKK18" s="372"/>
      <c r="KKL18" s="372"/>
      <c r="KKM18" s="372"/>
      <c r="KKN18" s="372"/>
      <c r="KKO18" s="372"/>
      <c r="KKP18" s="372"/>
      <c r="KKQ18" s="372"/>
      <c r="KKR18" s="372"/>
      <c r="KKS18" s="372"/>
      <c r="KKT18" s="372"/>
      <c r="KKU18" s="372"/>
      <c r="KKV18" s="372"/>
      <c r="KKW18" s="372"/>
      <c r="KKX18" s="372"/>
      <c r="KKY18" s="372"/>
      <c r="KKZ18" s="372"/>
      <c r="KLA18" s="372"/>
      <c r="KLB18" s="372"/>
      <c r="KLC18" s="372"/>
      <c r="KLD18" s="372"/>
      <c r="KLE18" s="372"/>
      <c r="KLF18" s="372"/>
      <c r="KLG18" s="372"/>
      <c r="KLH18" s="372"/>
      <c r="KLI18" s="372"/>
      <c r="KLJ18" s="372"/>
      <c r="KLK18" s="372"/>
      <c r="KLL18" s="372"/>
      <c r="KLM18" s="372"/>
      <c r="KLN18" s="372"/>
      <c r="KLO18" s="372"/>
      <c r="KLP18" s="372"/>
      <c r="KLQ18" s="372"/>
      <c r="KLR18" s="372"/>
      <c r="KLS18" s="372"/>
      <c r="KLT18" s="372"/>
      <c r="KLU18" s="372"/>
      <c r="KLV18" s="372"/>
      <c r="KLW18" s="372"/>
      <c r="KLX18" s="372"/>
      <c r="KLY18" s="372"/>
      <c r="KLZ18" s="372"/>
      <c r="KMA18" s="372"/>
      <c r="KMB18" s="372"/>
      <c r="KMC18" s="372"/>
      <c r="KMD18" s="372"/>
      <c r="KME18" s="372"/>
      <c r="KMF18" s="372"/>
      <c r="KMG18" s="372"/>
      <c r="KMH18" s="372"/>
      <c r="KMI18" s="372"/>
      <c r="KMJ18" s="372"/>
      <c r="KMK18" s="372"/>
      <c r="KML18" s="372"/>
      <c r="KMM18" s="372"/>
      <c r="KMN18" s="372"/>
      <c r="KMO18" s="372"/>
      <c r="KMP18" s="372"/>
      <c r="KMQ18" s="372"/>
      <c r="KMR18" s="372"/>
      <c r="KMS18" s="372"/>
      <c r="KMT18" s="372"/>
      <c r="KMU18" s="372"/>
      <c r="KMV18" s="372"/>
      <c r="KMW18" s="372"/>
      <c r="KMX18" s="372"/>
      <c r="KMY18" s="372"/>
      <c r="KMZ18" s="372"/>
      <c r="KNA18" s="372"/>
      <c r="KNB18" s="372"/>
      <c r="KNC18" s="372"/>
      <c r="KND18" s="372"/>
      <c r="KNE18" s="372"/>
      <c r="KNF18" s="372"/>
      <c r="KNG18" s="372"/>
      <c r="KNH18" s="372"/>
      <c r="KNI18" s="372"/>
      <c r="KNJ18" s="372"/>
      <c r="KNK18" s="372"/>
      <c r="KNL18" s="372"/>
      <c r="KNM18" s="372"/>
      <c r="KNN18" s="372"/>
      <c r="KNO18" s="372"/>
      <c r="KNP18" s="372"/>
      <c r="KNQ18" s="372"/>
      <c r="KNR18" s="372"/>
      <c r="KNS18" s="372"/>
      <c r="KNT18" s="372"/>
      <c r="KNU18" s="372"/>
      <c r="KNV18" s="372"/>
      <c r="KNW18" s="372"/>
      <c r="KNX18" s="372"/>
      <c r="KNY18" s="372"/>
      <c r="KNZ18" s="372"/>
      <c r="KOA18" s="372"/>
      <c r="KOB18" s="372"/>
      <c r="KOC18" s="372"/>
      <c r="KOD18" s="372"/>
      <c r="KOE18" s="372"/>
      <c r="KOF18" s="372"/>
      <c r="KOG18" s="372"/>
      <c r="KOH18" s="372"/>
      <c r="KOI18" s="372"/>
      <c r="KOJ18" s="372"/>
      <c r="KOK18" s="372"/>
      <c r="KOL18" s="372"/>
      <c r="KOM18" s="372"/>
      <c r="KON18" s="372"/>
      <c r="KOO18" s="372"/>
      <c r="KOP18" s="372"/>
      <c r="KOQ18" s="372"/>
      <c r="KOR18" s="372"/>
      <c r="KOS18" s="372"/>
      <c r="KOT18" s="372"/>
      <c r="KOU18" s="372"/>
      <c r="KOV18" s="372"/>
      <c r="KOW18" s="372"/>
      <c r="KOX18" s="372"/>
      <c r="KOY18" s="372"/>
      <c r="KOZ18" s="372"/>
      <c r="KPA18" s="372"/>
      <c r="KPB18" s="372"/>
      <c r="KPC18" s="372"/>
      <c r="KPD18" s="372"/>
      <c r="KPE18" s="372"/>
      <c r="KPF18" s="372"/>
      <c r="KPG18" s="372"/>
      <c r="KPH18" s="372"/>
      <c r="KPI18" s="372"/>
      <c r="KPJ18" s="372"/>
      <c r="KPK18" s="372"/>
      <c r="KPL18" s="372"/>
      <c r="KPM18" s="372"/>
      <c r="KPN18" s="372"/>
      <c r="KPO18" s="372"/>
      <c r="KPP18" s="372"/>
      <c r="KPQ18" s="372"/>
      <c r="KPR18" s="372"/>
      <c r="KPS18" s="372"/>
      <c r="KPT18" s="372"/>
      <c r="KPU18" s="372"/>
      <c r="KPV18" s="372"/>
      <c r="KPW18" s="372"/>
      <c r="KPX18" s="372"/>
      <c r="KPY18" s="372"/>
      <c r="KPZ18" s="372"/>
      <c r="KQA18" s="372"/>
      <c r="KQB18" s="372"/>
      <c r="KQC18" s="372"/>
      <c r="KQD18" s="372"/>
      <c r="KQE18" s="372"/>
      <c r="KQF18" s="372"/>
      <c r="KQG18" s="372"/>
      <c r="KQH18" s="372"/>
      <c r="KQI18" s="372"/>
      <c r="KQJ18" s="372"/>
      <c r="KQK18" s="372"/>
      <c r="KQL18" s="372"/>
      <c r="KQM18" s="372"/>
      <c r="KQN18" s="372"/>
      <c r="KQO18" s="372"/>
      <c r="KQP18" s="372"/>
      <c r="KQQ18" s="372"/>
      <c r="KQR18" s="372"/>
      <c r="KQS18" s="372"/>
      <c r="KQT18" s="372"/>
      <c r="KQU18" s="372"/>
      <c r="KQV18" s="372"/>
      <c r="KQW18" s="372"/>
      <c r="KQX18" s="372"/>
      <c r="KQY18" s="372"/>
      <c r="KQZ18" s="372"/>
      <c r="KRA18" s="372"/>
      <c r="KRB18" s="372"/>
      <c r="KRC18" s="372"/>
      <c r="KRD18" s="372"/>
      <c r="KRE18" s="372"/>
      <c r="KRF18" s="372"/>
      <c r="KRG18" s="372"/>
      <c r="KRH18" s="372"/>
      <c r="KRI18" s="372"/>
      <c r="KRJ18" s="372"/>
      <c r="KRK18" s="372"/>
      <c r="KRL18" s="372"/>
      <c r="KRM18" s="372"/>
      <c r="KRN18" s="372"/>
      <c r="KRO18" s="372"/>
      <c r="KRP18" s="372"/>
      <c r="KRQ18" s="372"/>
      <c r="KRR18" s="372"/>
      <c r="KRS18" s="372"/>
      <c r="KRT18" s="372"/>
      <c r="KRU18" s="372"/>
      <c r="KRV18" s="372"/>
      <c r="KRW18" s="372"/>
      <c r="KRX18" s="372"/>
      <c r="KRY18" s="372"/>
      <c r="KRZ18" s="372"/>
      <c r="KSA18" s="372"/>
      <c r="KSB18" s="372"/>
      <c r="KSC18" s="372"/>
      <c r="KSD18" s="372"/>
      <c r="KSE18" s="372"/>
      <c r="KSF18" s="372"/>
      <c r="KSG18" s="372"/>
      <c r="KSH18" s="372"/>
      <c r="KSI18" s="372"/>
      <c r="KSJ18" s="372"/>
      <c r="KSK18" s="372"/>
      <c r="KSL18" s="372"/>
      <c r="KSM18" s="372"/>
      <c r="KSN18" s="372"/>
      <c r="KSO18" s="372"/>
      <c r="KSP18" s="372"/>
      <c r="KSQ18" s="372"/>
      <c r="KSR18" s="372"/>
      <c r="KSS18" s="372"/>
      <c r="KST18" s="372"/>
      <c r="KSU18" s="372"/>
      <c r="KSV18" s="372"/>
      <c r="KSW18" s="372"/>
      <c r="KSX18" s="372"/>
      <c r="KSY18" s="372"/>
      <c r="KSZ18" s="372"/>
      <c r="KTA18" s="372"/>
      <c r="KTB18" s="372"/>
      <c r="KTC18" s="372"/>
      <c r="KTD18" s="372"/>
      <c r="KTE18" s="372"/>
      <c r="KTF18" s="372"/>
      <c r="KTG18" s="372"/>
      <c r="KTH18" s="372"/>
      <c r="KTI18" s="372"/>
      <c r="KTJ18" s="372"/>
      <c r="KTK18" s="372"/>
      <c r="KTL18" s="372"/>
      <c r="KTM18" s="372"/>
      <c r="KTN18" s="372"/>
      <c r="KTO18" s="372"/>
      <c r="KTP18" s="372"/>
      <c r="KTQ18" s="372"/>
      <c r="KTR18" s="372"/>
      <c r="KTS18" s="372"/>
      <c r="KTT18" s="372"/>
      <c r="KTU18" s="372"/>
      <c r="KTV18" s="372"/>
      <c r="KTW18" s="372"/>
      <c r="KTX18" s="372"/>
      <c r="KTY18" s="372"/>
      <c r="KTZ18" s="372"/>
      <c r="KUA18" s="372"/>
      <c r="KUB18" s="372"/>
      <c r="KUC18" s="372"/>
      <c r="KUD18" s="372"/>
      <c r="KUE18" s="372"/>
      <c r="KUF18" s="372"/>
      <c r="KUG18" s="372"/>
      <c r="KUH18" s="372"/>
      <c r="KUI18" s="372"/>
      <c r="KUJ18" s="372"/>
      <c r="KUK18" s="372"/>
      <c r="KUL18" s="372"/>
      <c r="KUM18" s="372"/>
      <c r="KUN18" s="372"/>
      <c r="KUO18" s="372"/>
      <c r="KUP18" s="372"/>
      <c r="KUQ18" s="372"/>
      <c r="KUR18" s="372"/>
      <c r="KUS18" s="372"/>
      <c r="KUT18" s="372"/>
      <c r="KUU18" s="372"/>
      <c r="KUV18" s="372"/>
      <c r="KUW18" s="372"/>
      <c r="KUX18" s="372"/>
      <c r="KUY18" s="372"/>
      <c r="KUZ18" s="372"/>
      <c r="KVA18" s="372"/>
      <c r="KVB18" s="372"/>
      <c r="KVC18" s="372"/>
      <c r="KVD18" s="372"/>
      <c r="KVE18" s="372"/>
      <c r="KVF18" s="372"/>
      <c r="KVG18" s="372"/>
      <c r="KVH18" s="372"/>
      <c r="KVI18" s="372"/>
      <c r="KVJ18" s="372"/>
      <c r="KVK18" s="372"/>
      <c r="KVL18" s="372"/>
      <c r="KVM18" s="372"/>
      <c r="KVN18" s="372"/>
      <c r="KVO18" s="372"/>
      <c r="KVP18" s="372"/>
      <c r="KVQ18" s="372"/>
      <c r="KVR18" s="372"/>
      <c r="KVS18" s="372"/>
      <c r="KVT18" s="372"/>
      <c r="KVU18" s="372"/>
      <c r="KVV18" s="372"/>
      <c r="KVW18" s="372"/>
      <c r="KVX18" s="372"/>
      <c r="KVY18" s="372"/>
      <c r="KVZ18" s="372"/>
      <c r="KWA18" s="372"/>
      <c r="KWB18" s="372"/>
      <c r="KWC18" s="372"/>
      <c r="KWD18" s="372"/>
      <c r="KWE18" s="372"/>
      <c r="KWF18" s="372"/>
      <c r="KWG18" s="372"/>
      <c r="KWH18" s="372"/>
      <c r="KWI18" s="372"/>
      <c r="KWJ18" s="372"/>
      <c r="KWK18" s="372"/>
      <c r="KWL18" s="372"/>
      <c r="KWM18" s="372"/>
      <c r="KWN18" s="372"/>
      <c r="KWO18" s="372"/>
      <c r="KWP18" s="372"/>
      <c r="KWQ18" s="372"/>
      <c r="KWR18" s="372"/>
      <c r="KWS18" s="372"/>
      <c r="KWT18" s="372"/>
      <c r="KWU18" s="372"/>
      <c r="KWV18" s="372"/>
      <c r="KWW18" s="372"/>
      <c r="KWX18" s="372"/>
      <c r="KWY18" s="372"/>
      <c r="KWZ18" s="372"/>
      <c r="KXA18" s="372"/>
      <c r="KXB18" s="372"/>
      <c r="KXC18" s="372"/>
      <c r="KXD18" s="372"/>
      <c r="KXE18" s="372"/>
      <c r="KXF18" s="372"/>
      <c r="KXG18" s="372"/>
      <c r="KXH18" s="372"/>
      <c r="KXI18" s="372"/>
      <c r="KXJ18" s="372"/>
      <c r="KXK18" s="372"/>
      <c r="KXL18" s="372"/>
      <c r="KXM18" s="372"/>
      <c r="KXN18" s="372"/>
      <c r="KXO18" s="372"/>
      <c r="KXP18" s="372"/>
      <c r="KXQ18" s="372"/>
      <c r="KXR18" s="372"/>
      <c r="KXS18" s="372"/>
      <c r="KXT18" s="372"/>
      <c r="KXU18" s="372"/>
      <c r="KXV18" s="372"/>
      <c r="KXW18" s="372"/>
      <c r="KXX18" s="372"/>
      <c r="KXY18" s="372"/>
      <c r="KXZ18" s="372"/>
      <c r="KYA18" s="372"/>
      <c r="KYB18" s="372"/>
      <c r="KYC18" s="372"/>
      <c r="KYD18" s="372"/>
      <c r="KYE18" s="372"/>
      <c r="KYF18" s="372"/>
      <c r="KYG18" s="372"/>
      <c r="KYH18" s="372"/>
      <c r="KYI18" s="372"/>
      <c r="KYJ18" s="372"/>
      <c r="KYK18" s="372"/>
      <c r="KYL18" s="372"/>
      <c r="KYM18" s="372"/>
      <c r="KYN18" s="372"/>
      <c r="KYO18" s="372"/>
      <c r="KYP18" s="372"/>
      <c r="KYQ18" s="372"/>
      <c r="KYR18" s="372"/>
      <c r="KYS18" s="372"/>
      <c r="KYT18" s="372"/>
      <c r="KYU18" s="372"/>
      <c r="KYV18" s="372"/>
      <c r="KYW18" s="372"/>
      <c r="KYX18" s="372"/>
      <c r="KYY18" s="372"/>
      <c r="KYZ18" s="372"/>
      <c r="KZA18" s="372"/>
      <c r="KZB18" s="372"/>
      <c r="KZC18" s="372"/>
      <c r="KZD18" s="372"/>
      <c r="KZE18" s="372"/>
      <c r="KZF18" s="372"/>
      <c r="KZG18" s="372"/>
      <c r="KZH18" s="372"/>
      <c r="KZI18" s="372"/>
      <c r="KZJ18" s="372"/>
      <c r="KZK18" s="372"/>
      <c r="KZL18" s="372"/>
      <c r="KZM18" s="372"/>
      <c r="KZN18" s="372"/>
      <c r="KZO18" s="372"/>
      <c r="KZP18" s="372"/>
      <c r="KZQ18" s="372"/>
      <c r="KZR18" s="372"/>
      <c r="KZS18" s="372"/>
      <c r="KZT18" s="372"/>
      <c r="KZU18" s="372"/>
      <c r="KZV18" s="372"/>
      <c r="KZW18" s="372"/>
      <c r="KZX18" s="372"/>
      <c r="KZY18" s="372"/>
      <c r="KZZ18" s="372"/>
      <c r="LAA18" s="372"/>
      <c r="LAB18" s="372"/>
      <c r="LAC18" s="372"/>
      <c r="LAD18" s="372"/>
      <c r="LAE18" s="372"/>
      <c r="LAF18" s="372"/>
      <c r="LAG18" s="372"/>
      <c r="LAH18" s="372"/>
      <c r="LAI18" s="372"/>
      <c r="LAJ18" s="372"/>
      <c r="LAK18" s="372"/>
      <c r="LAL18" s="372"/>
      <c r="LAM18" s="372"/>
      <c r="LAN18" s="372"/>
      <c r="LAO18" s="372"/>
      <c r="LAP18" s="372"/>
      <c r="LAQ18" s="372"/>
      <c r="LAR18" s="372"/>
      <c r="LAS18" s="372"/>
      <c r="LAT18" s="372"/>
      <c r="LAU18" s="372"/>
      <c r="LAV18" s="372"/>
      <c r="LAW18" s="372"/>
      <c r="LAX18" s="372"/>
      <c r="LAY18" s="372"/>
      <c r="LAZ18" s="372"/>
      <c r="LBA18" s="372"/>
      <c r="LBB18" s="372"/>
      <c r="LBC18" s="372"/>
      <c r="LBD18" s="372"/>
      <c r="LBE18" s="372"/>
      <c r="LBF18" s="372"/>
      <c r="LBG18" s="372"/>
      <c r="LBH18" s="372"/>
      <c r="LBI18" s="372"/>
      <c r="LBJ18" s="372"/>
      <c r="LBK18" s="372"/>
      <c r="LBL18" s="372"/>
      <c r="LBM18" s="372"/>
      <c r="LBN18" s="372"/>
      <c r="LBO18" s="372"/>
      <c r="LBP18" s="372"/>
      <c r="LBQ18" s="372"/>
      <c r="LBR18" s="372"/>
      <c r="LBS18" s="372"/>
      <c r="LBT18" s="372"/>
      <c r="LBU18" s="372"/>
      <c r="LBV18" s="372"/>
      <c r="LBW18" s="372"/>
      <c r="LBX18" s="372"/>
      <c r="LBY18" s="372"/>
      <c r="LBZ18" s="372"/>
      <c r="LCA18" s="372"/>
      <c r="LCB18" s="372"/>
      <c r="LCC18" s="372"/>
      <c r="LCD18" s="372"/>
      <c r="LCE18" s="372"/>
      <c r="LCF18" s="372"/>
      <c r="LCG18" s="372"/>
      <c r="LCH18" s="372"/>
      <c r="LCI18" s="372"/>
      <c r="LCJ18" s="372"/>
      <c r="LCK18" s="372"/>
      <c r="LCL18" s="372"/>
      <c r="LCM18" s="372"/>
      <c r="LCN18" s="372"/>
      <c r="LCO18" s="372"/>
      <c r="LCP18" s="372"/>
      <c r="LCQ18" s="372"/>
      <c r="LCR18" s="372"/>
      <c r="LCS18" s="372"/>
      <c r="LCT18" s="372"/>
      <c r="LCU18" s="372"/>
      <c r="LCV18" s="372"/>
      <c r="LCW18" s="372"/>
      <c r="LCX18" s="372"/>
      <c r="LCY18" s="372"/>
      <c r="LCZ18" s="372"/>
      <c r="LDA18" s="372"/>
      <c r="LDB18" s="372"/>
      <c r="LDC18" s="372"/>
      <c r="LDD18" s="372"/>
      <c r="LDE18" s="372"/>
      <c r="LDF18" s="372"/>
      <c r="LDG18" s="372"/>
      <c r="LDH18" s="372"/>
      <c r="LDI18" s="372"/>
      <c r="LDJ18" s="372"/>
      <c r="LDK18" s="372"/>
      <c r="LDL18" s="372"/>
      <c r="LDM18" s="372"/>
      <c r="LDN18" s="372"/>
      <c r="LDO18" s="372"/>
      <c r="LDP18" s="372"/>
      <c r="LDQ18" s="372"/>
      <c r="LDR18" s="372"/>
      <c r="LDS18" s="372"/>
      <c r="LDT18" s="372"/>
      <c r="LDU18" s="372"/>
      <c r="LDV18" s="372"/>
      <c r="LDW18" s="372"/>
      <c r="LDX18" s="372"/>
      <c r="LDY18" s="372"/>
      <c r="LDZ18" s="372"/>
      <c r="LEA18" s="372"/>
      <c r="LEB18" s="372"/>
      <c r="LEC18" s="372"/>
      <c r="LED18" s="372"/>
      <c r="LEE18" s="372"/>
      <c r="LEF18" s="372"/>
      <c r="LEG18" s="372"/>
      <c r="LEH18" s="372"/>
      <c r="LEI18" s="372"/>
      <c r="LEJ18" s="372"/>
      <c r="LEK18" s="372"/>
      <c r="LEL18" s="372"/>
      <c r="LEM18" s="372"/>
      <c r="LEN18" s="372"/>
      <c r="LEO18" s="372"/>
      <c r="LEP18" s="372"/>
      <c r="LEQ18" s="372"/>
      <c r="LER18" s="372"/>
      <c r="LES18" s="372"/>
      <c r="LET18" s="372"/>
      <c r="LEU18" s="372"/>
      <c r="LEV18" s="372"/>
      <c r="LEW18" s="372"/>
      <c r="LEX18" s="372"/>
      <c r="LEY18" s="372"/>
      <c r="LEZ18" s="372"/>
      <c r="LFA18" s="372"/>
      <c r="LFB18" s="372"/>
      <c r="LFC18" s="372"/>
      <c r="LFD18" s="372"/>
      <c r="LFE18" s="372"/>
      <c r="LFF18" s="372"/>
      <c r="LFG18" s="372"/>
      <c r="LFH18" s="372"/>
      <c r="LFI18" s="372"/>
      <c r="LFJ18" s="372"/>
      <c r="LFK18" s="372"/>
      <c r="LFL18" s="372"/>
      <c r="LFM18" s="372"/>
      <c r="LFN18" s="372"/>
      <c r="LFO18" s="372"/>
      <c r="LFP18" s="372"/>
      <c r="LFQ18" s="372"/>
      <c r="LFR18" s="372"/>
      <c r="LFS18" s="372"/>
      <c r="LFT18" s="372"/>
      <c r="LFU18" s="372"/>
      <c r="LFV18" s="372"/>
      <c r="LFW18" s="372"/>
      <c r="LFX18" s="372"/>
      <c r="LFY18" s="372"/>
      <c r="LFZ18" s="372"/>
      <c r="LGA18" s="372"/>
      <c r="LGB18" s="372"/>
      <c r="LGC18" s="372"/>
      <c r="LGD18" s="372"/>
      <c r="LGE18" s="372"/>
      <c r="LGF18" s="372"/>
      <c r="LGG18" s="372"/>
      <c r="LGH18" s="372"/>
      <c r="LGI18" s="372"/>
      <c r="LGJ18" s="372"/>
      <c r="LGK18" s="372"/>
      <c r="LGL18" s="372"/>
      <c r="LGM18" s="372"/>
      <c r="LGN18" s="372"/>
      <c r="LGO18" s="372"/>
      <c r="LGP18" s="372"/>
      <c r="LGQ18" s="372"/>
      <c r="LGR18" s="372"/>
      <c r="LGS18" s="372"/>
      <c r="LGT18" s="372"/>
      <c r="LGU18" s="372"/>
      <c r="LGV18" s="372"/>
      <c r="LGW18" s="372"/>
      <c r="LGX18" s="372"/>
      <c r="LGY18" s="372"/>
      <c r="LGZ18" s="372"/>
      <c r="LHA18" s="372"/>
      <c r="LHB18" s="372"/>
      <c r="LHC18" s="372"/>
      <c r="LHD18" s="372"/>
      <c r="LHE18" s="372"/>
      <c r="LHF18" s="372"/>
      <c r="LHG18" s="372"/>
      <c r="LHH18" s="372"/>
      <c r="LHI18" s="372"/>
      <c r="LHJ18" s="372"/>
      <c r="LHK18" s="372"/>
      <c r="LHL18" s="372"/>
      <c r="LHM18" s="372"/>
      <c r="LHN18" s="372"/>
      <c r="LHO18" s="372"/>
      <c r="LHP18" s="372"/>
      <c r="LHQ18" s="372"/>
      <c r="LHR18" s="372"/>
      <c r="LHS18" s="372"/>
      <c r="LHT18" s="372"/>
      <c r="LHU18" s="372"/>
      <c r="LHV18" s="372"/>
      <c r="LHW18" s="372"/>
      <c r="LHX18" s="372"/>
      <c r="LHY18" s="372"/>
      <c r="LHZ18" s="372"/>
      <c r="LIA18" s="372"/>
      <c r="LIB18" s="372"/>
      <c r="LIC18" s="372"/>
      <c r="LID18" s="372"/>
      <c r="LIE18" s="372"/>
      <c r="LIF18" s="372"/>
      <c r="LIG18" s="372"/>
      <c r="LIH18" s="372"/>
      <c r="LII18" s="372"/>
      <c r="LIJ18" s="372"/>
      <c r="LIK18" s="372"/>
      <c r="LIL18" s="372"/>
      <c r="LIM18" s="372"/>
      <c r="LIN18" s="372"/>
      <c r="LIO18" s="372"/>
      <c r="LIP18" s="372"/>
      <c r="LIQ18" s="372"/>
      <c r="LIR18" s="372"/>
      <c r="LIS18" s="372"/>
      <c r="LIT18" s="372"/>
      <c r="LIU18" s="372"/>
      <c r="LIV18" s="372"/>
      <c r="LIW18" s="372"/>
      <c r="LIX18" s="372"/>
      <c r="LIY18" s="372"/>
      <c r="LIZ18" s="372"/>
      <c r="LJA18" s="372"/>
      <c r="LJB18" s="372"/>
      <c r="LJC18" s="372"/>
      <c r="LJD18" s="372"/>
      <c r="LJE18" s="372"/>
      <c r="LJF18" s="372"/>
      <c r="LJG18" s="372"/>
      <c r="LJH18" s="372"/>
      <c r="LJI18" s="372"/>
      <c r="LJJ18" s="372"/>
      <c r="LJK18" s="372"/>
      <c r="LJL18" s="372"/>
      <c r="LJM18" s="372"/>
      <c r="LJN18" s="372"/>
      <c r="LJO18" s="372"/>
      <c r="LJP18" s="372"/>
      <c r="LJQ18" s="372"/>
      <c r="LJR18" s="372"/>
      <c r="LJS18" s="372"/>
      <c r="LJT18" s="372"/>
      <c r="LJU18" s="372"/>
      <c r="LJV18" s="372"/>
      <c r="LJW18" s="372"/>
      <c r="LJX18" s="372"/>
      <c r="LJY18" s="372"/>
      <c r="LJZ18" s="372"/>
      <c r="LKA18" s="372"/>
      <c r="LKB18" s="372"/>
      <c r="LKC18" s="372"/>
      <c r="LKD18" s="372"/>
      <c r="LKE18" s="372"/>
      <c r="LKF18" s="372"/>
      <c r="LKG18" s="372"/>
      <c r="LKH18" s="372"/>
      <c r="LKI18" s="372"/>
      <c r="LKJ18" s="372"/>
      <c r="LKK18" s="372"/>
      <c r="LKL18" s="372"/>
      <c r="LKM18" s="372"/>
      <c r="LKN18" s="372"/>
      <c r="LKO18" s="372"/>
      <c r="LKP18" s="372"/>
      <c r="LKQ18" s="372"/>
      <c r="LKR18" s="372"/>
      <c r="LKS18" s="372"/>
      <c r="LKT18" s="372"/>
      <c r="LKU18" s="372"/>
      <c r="LKV18" s="372"/>
      <c r="LKW18" s="372"/>
      <c r="LKX18" s="372"/>
      <c r="LKY18" s="372"/>
      <c r="LKZ18" s="372"/>
      <c r="LLA18" s="372"/>
      <c r="LLB18" s="372"/>
      <c r="LLC18" s="372"/>
      <c r="LLD18" s="372"/>
      <c r="LLE18" s="372"/>
      <c r="LLF18" s="372"/>
      <c r="LLG18" s="372"/>
      <c r="LLH18" s="372"/>
      <c r="LLI18" s="372"/>
      <c r="LLJ18" s="372"/>
      <c r="LLK18" s="372"/>
      <c r="LLL18" s="372"/>
      <c r="LLM18" s="372"/>
      <c r="LLN18" s="372"/>
      <c r="LLO18" s="372"/>
      <c r="LLP18" s="372"/>
      <c r="LLQ18" s="372"/>
      <c r="LLR18" s="372"/>
      <c r="LLS18" s="372"/>
      <c r="LLT18" s="372"/>
      <c r="LLU18" s="372"/>
      <c r="LLV18" s="372"/>
      <c r="LLW18" s="372"/>
      <c r="LLX18" s="372"/>
      <c r="LLY18" s="372"/>
      <c r="LLZ18" s="372"/>
      <c r="LMA18" s="372"/>
      <c r="LMB18" s="372"/>
      <c r="LMC18" s="372"/>
      <c r="LMD18" s="372"/>
      <c r="LME18" s="372"/>
      <c r="LMF18" s="372"/>
      <c r="LMG18" s="372"/>
      <c r="LMH18" s="372"/>
      <c r="LMI18" s="372"/>
      <c r="LMJ18" s="372"/>
      <c r="LMK18" s="372"/>
      <c r="LML18" s="372"/>
      <c r="LMM18" s="372"/>
      <c r="LMN18" s="372"/>
      <c r="LMO18" s="372"/>
      <c r="LMP18" s="372"/>
      <c r="LMQ18" s="372"/>
      <c r="LMR18" s="372"/>
      <c r="LMS18" s="372"/>
      <c r="LMT18" s="372"/>
      <c r="LMU18" s="372"/>
      <c r="LMV18" s="372"/>
      <c r="LMW18" s="372"/>
      <c r="LMX18" s="372"/>
      <c r="LMY18" s="372"/>
      <c r="LMZ18" s="372"/>
      <c r="LNA18" s="372"/>
      <c r="LNB18" s="372"/>
      <c r="LNC18" s="372"/>
      <c r="LND18" s="372"/>
      <c r="LNE18" s="372"/>
      <c r="LNF18" s="372"/>
      <c r="LNG18" s="372"/>
      <c r="LNH18" s="372"/>
      <c r="LNI18" s="372"/>
      <c r="LNJ18" s="372"/>
      <c r="LNK18" s="372"/>
      <c r="LNL18" s="372"/>
      <c r="LNM18" s="372"/>
      <c r="LNN18" s="372"/>
      <c r="LNO18" s="372"/>
      <c r="LNP18" s="372"/>
      <c r="LNQ18" s="372"/>
      <c r="LNR18" s="372"/>
      <c r="LNS18" s="372"/>
      <c r="LNT18" s="372"/>
      <c r="LNU18" s="372"/>
      <c r="LNV18" s="372"/>
      <c r="LNW18" s="372"/>
      <c r="LNX18" s="372"/>
      <c r="LNY18" s="372"/>
      <c r="LNZ18" s="372"/>
      <c r="LOA18" s="372"/>
      <c r="LOB18" s="372"/>
      <c r="LOC18" s="372"/>
      <c r="LOD18" s="372"/>
      <c r="LOE18" s="372"/>
      <c r="LOF18" s="372"/>
      <c r="LOG18" s="372"/>
      <c r="LOH18" s="372"/>
      <c r="LOI18" s="372"/>
      <c r="LOJ18" s="372"/>
      <c r="LOK18" s="372"/>
      <c r="LOL18" s="372"/>
      <c r="LOM18" s="372"/>
      <c r="LON18" s="372"/>
      <c r="LOO18" s="372"/>
      <c r="LOP18" s="372"/>
      <c r="LOQ18" s="372"/>
      <c r="LOR18" s="372"/>
      <c r="LOS18" s="372"/>
      <c r="LOT18" s="372"/>
      <c r="LOU18" s="372"/>
      <c r="LOV18" s="372"/>
      <c r="LOW18" s="372"/>
      <c r="LOX18" s="372"/>
      <c r="LOY18" s="372"/>
      <c r="LOZ18" s="372"/>
      <c r="LPA18" s="372"/>
      <c r="LPB18" s="372"/>
      <c r="LPC18" s="372"/>
      <c r="LPD18" s="372"/>
      <c r="LPE18" s="372"/>
      <c r="LPF18" s="372"/>
      <c r="LPG18" s="372"/>
      <c r="LPH18" s="372"/>
      <c r="LPI18" s="372"/>
      <c r="LPJ18" s="372"/>
      <c r="LPK18" s="372"/>
      <c r="LPL18" s="372"/>
      <c r="LPM18" s="372"/>
      <c r="LPN18" s="372"/>
      <c r="LPO18" s="372"/>
      <c r="LPP18" s="372"/>
      <c r="LPQ18" s="372"/>
      <c r="LPR18" s="372"/>
      <c r="LPS18" s="372"/>
      <c r="LPT18" s="372"/>
      <c r="LPU18" s="372"/>
      <c r="LPV18" s="372"/>
      <c r="LPW18" s="372"/>
      <c r="LPX18" s="372"/>
      <c r="LPY18" s="372"/>
      <c r="LPZ18" s="372"/>
      <c r="LQA18" s="372"/>
      <c r="LQB18" s="372"/>
      <c r="LQC18" s="372"/>
      <c r="LQD18" s="372"/>
      <c r="LQE18" s="372"/>
      <c r="LQF18" s="372"/>
      <c r="LQG18" s="372"/>
      <c r="LQH18" s="372"/>
      <c r="LQI18" s="372"/>
      <c r="LQJ18" s="372"/>
      <c r="LQK18" s="372"/>
      <c r="LQL18" s="372"/>
      <c r="LQM18" s="372"/>
      <c r="LQN18" s="372"/>
      <c r="LQO18" s="372"/>
      <c r="LQP18" s="372"/>
      <c r="LQQ18" s="372"/>
      <c r="LQR18" s="372"/>
      <c r="LQS18" s="372"/>
      <c r="LQT18" s="372"/>
      <c r="LQU18" s="372"/>
      <c r="LQV18" s="372"/>
      <c r="LQW18" s="372"/>
      <c r="LQX18" s="372"/>
      <c r="LQY18" s="372"/>
      <c r="LQZ18" s="372"/>
      <c r="LRA18" s="372"/>
      <c r="LRB18" s="372"/>
      <c r="LRC18" s="372"/>
      <c r="LRD18" s="372"/>
      <c r="LRE18" s="372"/>
      <c r="LRF18" s="372"/>
      <c r="LRG18" s="372"/>
      <c r="LRH18" s="372"/>
      <c r="LRI18" s="372"/>
      <c r="LRJ18" s="372"/>
      <c r="LRK18" s="372"/>
      <c r="LRL18" s="372"/>
      <c r="LRM18" s="372"/>
      <c r="LRN18" s="372"/>
      <c r="LRO18" s="372"/>
      <c r="LRP18" s="372"/>
      <c r="LRQ18" s="372"/>
      <c r="LRR18" s="372"/>
      <c r="LRS18" s="372"/>
      <c r="LRT18" s="372"/>
      <c r="LRU18" s="372"/>
      <c r="LRV18" s="372"/>
      <c r="LRW18" s="372"/>
      <c r="LRX18" s="372"/>
      <c r="LRY18" s="372"/>
      <c r="LRZ18" s="372"/>
      <c r="LSA18" s="372"/>
      <c r="LSB18" s="372"/>
      <c r="LSC18" s="372"/>
      <c r="LSD18" s="372"/>
      <c r="LSE18" s="372"/>
      <c r="LSF18" s="372"/>
      <c r="LSG18" s="372"/>
      <c r="LSH18" s="372"/>
      <c r="LSI18" s="372"/>
      <c r="LSJ18" s="372"/>
      <c r="LSK18" s="372"/>
      <c r="LSL18" s="372"/>
      <c r="LSM18" s="372"/>
      <c r="LSN18" s="372"/>
      <c r="LSO18" s="372"/>
      <c r="LSP18" s="372"/>
      <c r="LSQ18" s="372"/>
      <c r="LSR18" s="372"/>
      <c r="LSS18" s="372"/>
      <c r="LST18" s="372"/>
      <c r="LSU18" s="372"/>
      <c r="LSV18" s="372"/>
      <c r="LSW18" s="372"/>
      <c r="LSX18" s="372"/>
      <c r="LSY18" s="372"/>
      <c r="LSZ18" s="372"/>
      <c r="LTA18" s="372"/>
      <c r="LTB18" s="372"/>
      <c r="LTC18" s="372"/>
      <c r="LTD18" s="372"/>
      <c r="LTE18" s="372"/>
      <c r="LTF18" s="372"/>
      <c r="LTG18" s="372"/>
      <c r="LTH18" s="372"/>
      <c r="LTI18" s="372"/>
      <c r="LTJ18" s="372"/>
      <c r="LTK18" s="372"/>
      <c r="LTL18" s="372"/>
      <c r="LTM18" s="372"/>
      <c r="LTN18" s="372"/>
      <c r="LTO18" s="372"/>
      <c r="LTP18" s="372"/>
      <c r="LTQ18" s="372"/>
      <c r="LTR18" s="372"/>
      <c r="LTS18" s="372"/>
      <c r="LTT18" s="372"/>
      <c r="LTU18" s="372"/>
      <c r="LTV18" s="372"/>
      <c r="LTW18" s="372"/>
      <c r="LTX18" s="372"/>
      <c r="LTY18" s="372"/>
      <c r="LTZ18" s="372"/>
      <c r="LUA18" s="372"/>
      <c r="LUB18" s="372"/>
      <c r="LUC18" s="372"/>
      <c r="LUD18" s="372"/>
      <c r="LUE18" s="372"/>
      <c r="LUF18" s="372"/>
      <c r="LUG18" s="372"/>
      <c r="LUH18" s="372"/>
      <c r="LUI18" s="372"/>
      <c r="LUJ18" s="372"/>
      <c r="LUK18" s="372"/>
      <c r="LUL18" s="372"/>
      <c r="LUM18" s="372"/>
      <c r="LUN18" s="372"/>
      <c r="LUO18" s="372"/>
      <c r="LUP18" s="372"/>
      <c r="LUQ18" s="372"/>
      <c r="LUR18" s="372"/>
      <c r="LUS18" s="372"/>
      <c r="LUT18" s="372"/>
      <c r="LUU18" s="372"/>
      <c r="LUV18" s="372"/>
      <c r="LUW18" s="372"/>
      <c r="LUX18" s="372"/>
      <c r="LUY18" s="372"/>
      <c r="LUZ18" s="372"/>
      <c r="LVA18" s="372"/>
      <c r="LVB18" s="372"/>
      <c r="LVC18" s="372"/>
      <c r="LVD18" s="372"/>
      <c r="LVE18" s="372"/>
      <c r="LVF18" s="372"/>
      <c r="LVG18" s="372"/>
      <c r="LVH18" s="372"/>
      <c r="LVI18" s="372"/>
      <c r="LVJ18" s="372"/>
      <c r="LVK18" s="372"/>
      <c r="LVL18" s="372"/>
      <c r="LVM18" s="372"/>
      <c r="LVN18" s="372"/>
      <c r="LVO18" s="372"/>
      <c r="LVP18" s="372"/>
      <c r="LVQ18" s="372"/>
      <c r="LVR18" s="372"/>
      <c r="LVS18" s="372"/>
      <c r="LVT18" s="372"/>
      <c r="LVU18" s="372"/>
      <c r="LVV18" s="372"/>
      <c r="LVW18" s="372"/>
      <c r="LVX18" s="372"/>
      <c r="LVY18" s="372"/>
      <c r="LVZ18" s="372"/>
      <c r="LWA18" s="372"/>
      <c r="LWB18" s="372"/>
      <c r="LWC18" s="372"/>
      <c r="LWD18" s="372"/>
      <c r="LWE18" s="372"/>
      <c r="LWF18" s="372"/>
      <c r="LWG18" s="372"/>
      <c r="LWH18" s="372"/>
      <c r="LWI18" s="372"/>
      <c r="LWJ18" s="372"/>
      <c r="LWK18" s="372"/>
      <c r="LWL18" s="372"/>
      <c r="LWM18" s="372"/>
      <c r="LWN18" s="372"/>
      <c r="LWO18" s="372"/>
      <c r="LWP18" s="372"/>
      <c r="LWQ18" s="372"/>
      <c r="LWR18" s="372"/>
      <c r="LWS18" s="372"/>
      <c r="LWT18" s="372"/>
      <c r="LWU18" s="372"/>
      <c r="LWV18" s="372"/>
      <c r="LWW18" s="372"/>
      <c r="LWX18" s="372"/>
      <c r="LWY18" s="372"/>
      <c r="LWZ18" s="372"/>
      <c r="LXA18" s="372"/>
      <c r="LXB18" s="372"/>
      <c r="LXC18" s="372"/>
      <c r="LXD18" s="372"/>
      <c r="LXE18" s="372"/>
      <c r="LXF18" s="372"/>
      <c r="LXG18" s="372"/>
      <c r="LXH18" s="372"/>
      <c r="LXI18" s="372"/>
      <c r="LXJ18" s="372"/>
      <c r="LXK18" s="372"/>
      <c r="LXL18" s="372"/>
      <c r="LXM18" s="372"/>
      <c r="LXN18" s="372"/>
      <c r="LXO18" s="372"/>
      <c r="LXP18" s="372"/>
      <c r="LXQ18" s="372"/>
      <c r="LXR18" s="372"/>
      <c r="LXS18" s="372"/>
      <c r="LXT18" s="372"/>
      <c r="LXU18" s="372"/>
      <c r="LXV18" s="372"/>
      <c r="LXW18" s="372"/>
      <c r="LXX18" s="372"/>
      <c r="LXY18" s="372"/>
      <c r="LXZ18" s="372"/>
      <c r="LYA18" s="372"/>
      <c r="LYB18" s="372"/>
      <c r="LYC18" s="372"/>
      <c r="LYD18" s="372"/>
      <c r="LYE18" s="372"/>
      <c r="LYF18" s="372"/>
      <c r="LYG18" s="372"/>
      <c r="LYH18" s="372"/>
      <c r="LYI18" s="372"/>
      <c r="LYJ18" s="372"/>
      <c r="LYK18" s="372"/>
      <c r="LYL18" s="372"/>
      <c r="LYM18" s="372"/>
      <c r="LYN18" s="372"/>
      <c r="LYO18" s="372"/>
      <c r="LYP18" s="372"/>
      <c r="LYQ18" s="372"/>
      <c r="LYR18" s="372"/>
      <c r="LYS18" s="372"/>
      <c r="LYT18" s="372"/>
      <c r="LYU18" s="372"/>
      <c r="LYV18" s="372"/>
      <c r="LYW18" s="372"/>
      <c r="LYX18" s="372"/>
      <c r="LYY18" s="372"/>
      <c r="LYZ18" s="372"/>
      <c r="LZA18" s="372"/>
      <c r="LZB18" s="372"/>
      <c r="LZC18" s="372"/>
      <c r="LZD18" s="372"/>
      <c r="LZE18" s="372"/>
      <c r="LZF18" s="372"/>
      <c r="LZG18" s="372"/>
      <c r="LZH18" s="372"/>
      <c r="LZI18" s="372"/>
      <c r="LZJ18" s="372"/>
      <c r="LZK18" s="372"/>
      <c r="LZL18" s="372"/>
      <c r="LZM18" s="372"/>
      <c r="LZN18" s="372"/>
      <c r="LZO18" s="372"/>
      <c r="LZP18" s="372"/>
      <c r="LZQ18" s="372"/>
      <c r="LZR18" s="372"/>
      <c r="LZS18" s="372"/>
      <c r="LZT18" s="372"/>
      <c r="LZU18" s="372"/>
      <c r="LZV18" s="372"/>
      <c r="LZW18" s="372"/>
      <c r="LZX18" s="372"/>
      <c r="LZY18" s="372"/>
      <c r="LZZ18" s="372"/>
      <c r="MAA18" s="372"/>
      <c r="MAB18" s="372"/>
      <c r="MAC18" s="372"/>
      <c r="MAD18" s="372"/>
      <c r="MAE18" s="372"/>
      <c r="MAF18" s="372"/>
      <c r="MAG18" s="372"/>
      <c r="MAH18" s="372"/>
      <c r="MAI18" s="372"/>
      <c r="MAJ18" s="372"/>
      <c r="MAK18" s="372"/>
      <c r="MAL18" s="372"/>
      <c r="MAM18" s="372"/>
      <c r="MAN18" s="372"/>
      <c r="MAO18" s="372"/>
      <c r="MAP18" s="372"/>
      <c r="MAQ18" s="372"/>
      <c r="MAR18" s="372"/>
      <c r="MAS18" s="372"/>
      <c r="MAT18" s="372"/>
      <c r="MAU18" s="372"/>
      <c r="MAV18" s="372"/>
      <c r="MAW18" s="372"/>
      <c r="MAX18" s="372"/>
      <c r="MAY18" s="372"/>
      <c r="MAZ18" s="372"/>
      <c r="MBA18" s="372"/>
      <c r="MBB18" s="372"/>
      <c r="MBC18" s="372"/>
      <c r="MBD18" s="372"/>
      <c r="MBE18" s="372"/>
      <c r="MBF18" s="372"/>
      <c r="MBG18" s="372"/>
      <c r="MBH18" s="372"/>
      <c r="MBI18" s="372"/>
      <c r="MBJ18" s="372"/>
      <c r="MBK18" s="372"/>
      <c r="MBL18" s="372"/>
      <c r="MBM18" s="372"/>
      <c r="MBN18" s="372"/>
      <c r="MBO18" s="372"/>
      <c r="MBP18" s="372"/>
      <c r="MBQ18" s="372"/>
      <c r="MBR18" s="372"/>
      <c r="MBS18" s="372"/>
      <c r="MBT18" s="372"/>
      <c r="MBU18" s="372"/>
      <c r="MBV18" s="372"/>
      <c r="MBW18" s="372"/>
      <c r="MBX18" s="372"/>
      <c r="MBY18" s="372"/>
      <c r="MBZ18" s="372"/>
      <c r="MCA18" s="372"/>
      <c r="MCB18" s="372"/>
      <c r="MCC18" s="372"/>
      <c r="MCD18" s="372"/>
      <c r="MCE18" s="372"/>
      <c r="MCF18" s="372"/>
      <c r="MCG18" s="372"/>
      <c r="MCH18" s="372"/>
      <c r="MCI18" s="372"/>
      <c r="MCJ18" s="372"/>
      <c r="MCK18" s="372"/>
      <c r="MCL18" s="372"/>
      <c r="MCM18" s="372"/>
      <c r="MCN18" s="372"/>
      <c r="MCO18" s="372"/>
      <c r="MCP18" s="372"/>
      <c r="MCQ18" s="372"/>
      <c r="MCR18" s="372"/>
      <c r="MCS18" s="372"/>
      <c r="MCT18" s="372"/>
      <c r="MCU18" s="372"/>
      <c r="MCV18" s="372"/>
      <c r="MCW18" s="372"/>
      <c r="MCX18" s="372"/>
      <c r="MCY18" s="372"/>
      <c r="MCZ18" s="372"/>
      <c r="MDA18" s="372"/>
      <c r="MDB18" s="372"/>
      <c r="MDC18" s="372"/>
      <c r="MDD18" s="372"/>
      <c r="MDE18" s="372"/>
      <c r="MDF18" s="372"/>
      <c r="MDG18" s="372"/>
      <c r="MDH18" s="372"/>
      <c r="MDI18" s="372"/>
      <c r="MDJ18" s="372"/>
      <c r="MDK18" s="372"/>
      <c r="MDL18" s="372"/>
      <c r="MDM18" s="372"/>
      <c r="MDN18" s="372"/>
      <c r="MDO18" s="372"/>
      <c r="MDP18" s="372"/>
      <c r="MDQ18" s="372"/>
      <c r="MDR18" s="372"/>
      <c r="MDS18" s="372"/>
      <c r="MDT18" s="372"/>
      <c r="MDU18" s="372"/>
      <c r="MDV18" s="372"/>
      <c r="MDW18" s="372"/>
      <c r="MDX18" s="372"/>
      <c r="MDY18" s="372"/>
      <c r="MDZ18" s="372"/>
      <c r="MEA18" s="372"/>
      <c r="MEB18" s="372"/>
      <c r="MEC18" s="372"/>
      <c r="MED18" s="372"/>
      <c r="MEE18" s="372"/>
      <c r="MEF18" s="372"/>
      <c r="MEG18" s="372"/>
      <c r="MEH18" s="372"/>
      <c r="MEI18" s="372"/>
      <c r="MEJ18" s="372"/>
      <c r="MEK18" s="372"/>
      <c r="MEL18" s="372"/>
      <c r="MEM18" s="372"/>
      <c r="MEN18" s="372"/>
      <c r="MEO18" s="372"/>
      <c r="MEP18" s="372"/>
      <c r="MEQ18" s="372"/>
      <c r="MER18" s="372"/>
      <c r="MES18" s="372"/>
      <c r="MET18" s="372"/>
      <c r="MEU18" s="372"/>
      <c r="MEV18" s="372"/>
      <c r="MEW18" s="372"/>
      <c r="MEX18" s="372"/>
      <c r="MEY18" s="372"/>
      <c r="MEZ18" s="372"/>
      <c r="MFA18" s="372"/>
      <c r="MFB18" s="372"/>
      <c r="MFC18" s="372"/>
      <c r="MFD18" s="372"/>
      <c r="MFE18" s="372"/>
      <c r="MFF18" s="372"/>
      <c r="MFG18" s="372"/>
      <c r="MFH18" s="372"/>
      <c r="MFI18" s="372"/>
      <c r="MFJ18" s="372"/>
      <c r="MFK18" s="372"/>
      <c r="MFL18" s="372"/>
      <c r="MFM18" s="372"/>
      <c r="MFN18" s="372"/>
      <c r="MFO18" s="372"/>
      <c r="MFP18" s="372"/>
      <c r="MFQ18" s="372"/>
      <c r="MFR18" s="372"/>
      <c r="MFS18" s="372"/>
      <c r="MFT18" s="372"/>
      <c r="MFU18" s="372"/>
      <c r="MFV18" s="372"/>
      <c r="MFW18" s="372"/>
      <c r="MFX18" s="372"/>
      <c r="MFY18" s="372"/>
      <c r="MFZ18" s="372"/>
      <c r="MGA18" s="372"/>
      <c r="MGB18" s="372"/>
      <c r="MGC18" s="372"/>
      <c r="MGD18" s="372"/>
      <c r="MGE18" s="372"/>
      <c r="MGF18" s="372"/>
      <c r="MGG18" s="372"/>
      <c r="MGH18" s="372"/>
      <c r="MGI18" s="372"/>
      <c r="MGJ18" s="372"/>
      <c r="MGK18" s="372"/>
      <c r="MGL18" s="372"/>
      <c r="MGM18" s="372"/>
      <c r="MGN18" s="372"/>
      <c r="MGO18" s="372"/>
      <c r="MGP18" s="372"/>
      <c r="MGQ18" s="372"/>
      <c r="MGR18" s="372"/>
      <c r="MGS18" s="372"/>
      <c r="MGT18" s="372"/>
      <c r="MGU18" s="372"/>
      <c r="MGV18" s="372"/>
      <c r="MGW18" s="372"/>
      <c r="MGX18" s="372"/>
      <c r="MGY18" s="372"/>
      <c r="MGZ18" s="372"/>
      <c r="MHA18" s="372"/>
      <c r="MHB18" s="372"/>
      <c r="MHC18" s="372"/>
      <c r="MHD18" s="372"/>
      <c r="MHE18" s="372"/>
      <c r="MHF18" s="372"/>
      <c r="MHG18" s="372"/>
      <c r="MHH18" s="372"/>
      <c r="MHI18" s="372"/>
      <c r="MHJ18" s="372"/>
      <c r="MHK18" s="372"/>
      <c r="MHL18" s="372"/>
      <c r="MHM18" s="372"/>
      <c r="MHN18" s="372"/>
      <c r="MHO18" s="372"/>
      <c r="MHP18" s="372"/>
      <c r="MHQ18" s="372"/>
      <c r="MHR18" s="372"/>
      <c r="MHS18" s="372"/>
      <c r="MHT18" s="372"/>
      <c r="MHU18" s="372"/>
      <c r="MHV18" s="372"/>
      <c r="MHW18" s="372"/>
      <c r="MHX18" s="372"/>
      <c r="MHY18" s="372"/>
      <c r="MHZ18" s="372"/>
      <c r="MIA18" s="372"/>
      <c r="MIB18" s="372"/>
      <c r="MIC18" s="372"/>
      <c r="MID18" s="372"/>
      <c r="MIE18" s="372"/>
      <c r="MIF18" s="372"/>
      <c r="MIG18" s="372"/>
      <c r="MIH18" s="372"/>
      <c r="MII18" s="372"/>
      <c r="MIJ18" s="372"/>
      <c r="MIK18" s="372"/>
      <c r="MIL18" s="372"/>
      <c r="MIM18" s="372"/>
      <c r="MIN18" s="372"/>
      <c r="MIO18" s="372"/>
      <c r="MIP18" s="372"/>
      <c r="MIQ18" s="372"/>
      <c r="MIR18" s="372"/>
      <c r="MIS18" s="372"/>
      <c r="MIT18" s="372"/>
      <c r="MIU18" s="372"/>
      <c r="MIV18" s="372"/>
      <c r="MIW18" s="372"/>
      <c r="MIX18" s="372"/>
      <c r="MIY18" s="372"/>
      <c r="MIZ18" s="372"/>
      <c r="MJA18" s="372"/>
      <c r="MJB18" s="372"/>
      <c r="MJC18" s="372"/>
      <c r="MJD18" s="372"/>
      <c r="MJE18" s="372"/>
      <c r="MJF18" s="372"/>
      <c r="MJG18" s="372"/>
      <c r="MJH18" s="372"/>
      <c r="MJI18" s="372"/>
      <c r="MJJ18" s="372"/>
      <c r="MJK18" s="372"/>
      <c r="MJL18" s="372"/>
      <c r="MJM18" s="372"/>
      <c r="MJN18" s="372"/>
      <c r="MJO18" s="372"/>
      <c r="MJP18" s="372"/>
      <c r="MJQ18" s="372"/>
      <c r="MJR18" s="372"/>
      <c r="MJS18" s="372"/>
      <c r="MJT18" s="372"/>
      <c r="MJU18" s="372"/>
      <c r="MJV18" s="372"/>
      <c r="MJW18" s="372"/>
      <c r="MJX18" s="372"/>
      <c r="MJY18" s="372"/>
      <c r="MJZ18" s="372"/>
      <c r="MKA18" s="372"/>
      <c r="MKB18" s="372"/>
      <c r="MKC18" s="372"/>
      <c r="MKD18" s="372"/>
      <c r="MKE18" s="372"/>
      <c r="MKF18" s="372"/>
      <c r="MKG18" s="372"/>
      <c r="MKH18" s="372"/>
      <c r="MKI18" s="372"/>
      <c r="MKJ18" s="372"/>
      <c r="MKK18" s="372"/>
      <c r="MKL18" s="372"/>
      <c r="MKM18" s="372"/>
      <c r="MKN18" s="372"/>
      <c r="MKO18" s="372"/>
      <c r="MKP18" s="372"/>
      <c r="MKQ18" s="372"/>
      <c r="MKR18" s="372"/>
      <c r="MKS18" s="372"/>
      <c r="MKT18" s="372"/>
      <c r="MKU18" s="372"/>
      <c r="MKV18" s="372"/>
      <c r="MKW18" s="372"/>
      <c r="MKX18" s="372"/>
      <c r="MKY18" s="372"/>
      <c r="MKZ18" s="372"/>
      <c r="MLA18" s="372"/>
      <c r="MLB18" s="372"/>
      <c r="MLC18" s="372"/>
      <c r="MLD18" s="372"/>
      <c r="MLE18" s="372"/>
      <c r="MLF18" s="372"/>
      <c r="MLG18" s="372"/>
      <c r="MLH18" s="372"/>
      <c r="MLI18" s="372"/>
      <c r="MLJ18" s="372"/>
      <c r="MLK18" s="372"/>
      <c r="MLL18" s="372"/>
      <c r="MLM18" s="372"/>
      <c r="MLN18" s="372"/>
      <c r="MLO18" s="372"/>
      <c r="MLP18" s="372"/>
      <c r="MLQ18" s="372"/>
      <c r="MLR18" s="372"/>
      <c r="MLS18" s="372"/>
      <c r="MLT18" s="372"/>
      <c r="MLU18" s="372"/>
      <c r="MLV18" s="372"/>
      <c r="MLW18" s="372"/>
      <c r="MLX18" s="372"/>
      <c r="MLY18" s="372"/>
      <c r="MLZ18" s="372"/>
      <c r="MMA18" s="372"/>
      <c r="MMB18" s="372"/>
      <c r="MMC18" s="372"/>
      <c r="MMD18" s="372"/>
      <c r="MME18" s="372"/>
      <c r="MMF18" s="372"/>
      <c r="MMG18" s="372"/>
      <c r="MMH18" s="372"/>
      <c r="MMI18" s="372"/>
      <c r="MMJ18" s="372"/>
      <c r="MMK18" s="372"/>
      <c r="MML18" s="372"/>
      <c r="MMM18" s="372"/>
      <c r="MMN18" s="372"/>
      <c r="MMO18" s="372"/>
      <c r="MMP18" s="372"/>
      <c r="MMQ18" s="372"/>
      <c r="MMR18" s="372"/>
      <c r="MMS18" s="372"/>
      <c r="MMT18" s="372"/>
      <c r="MMU18" s="372"/>
      <c r="MMV18" s="372"/>
      <c r="MMW18" s="372"/>
      <c r="MMX18" s="372"/>
      <c r="MMY18" s="372"/>
      <c r="MMZ18" s="372"/>
      <c r="MNA18" s="372"/>
      <c r="MNB18" s="372"/>
      <c r="MNC18" s="372"/>
      <c r="MND18" s="372"/>
      <c r="MNE18" s="372"/>
      <c r="MNF18" s="372"/>
      <c r="MNG18" s="372"/>
      <c r="MNH18" s="372"/>
      <c r="MNI18" s="372"/>
      <c r="MNJ18" s="372"/>
      <c r="MNK18" s="372"/>
      <c r="MNL18" s="372"/>
      <c r="MNM18" s="372"/>
      <c r="MNN18" s="372"/>
      <c r="MNO18" s="372"/>
      <c r="MNP18" s="372"/>
      <c r="MNQ18" s="372"/>
      <c r="MNR18" s="372"/>
      <c r="MNS18" s="372"/>
      <c r="MNT18" s="372"/>
      <c r="MNU18" s="372"/>
      <c r="MNV18" s="372"/>
      <c r="MNW18" s="372"/>
      <c r="MNX18" s="372"/>
      <c r="MNY18" s="372"/>
      <c r="MNZ18" s="372"/>
      <c r="MOA18" s="372"/>
      <c r="MOB18" s="372"/>
      <c r="MOC18" s="372"/>
      <c r="MOD18" s="372"/>
      <c r="MOE18" s="372"/>
      <c r="MOF18" s="372"/>
      <c r="MOG18" s="372"/>
      <c r="MOH18" s="372"/>
      <c r="MOI18" s="372"/>
      <c r="MOJ18" s="372"/>
      <c r="MOK18" s="372"/>
      <c r="MOL18" s="372"/>
      <c r="MOM18" s="372"/>
      <c r="MON18" s="372"/>
      <c r="MOO18" s="372"/>
      <c r="MOP18" s="372"/>
      <c r="MOQ18" s="372"/>
      <c r="MOR18" s="372"/>
      <c r="MOS18" s="372"/>
      <c r="MOT18" s="372"/>
      <c r="MOU18" s="372"/>
      <c r="MOV18" s="372"/>
      <c r="MOW18" s="372"/>
      <c r="MOX18" s="372"/>
      <c r="MOY18" s="372"/>
      <c r="MOZ18" s="372"/>
      <c r="MPA18" s="372"/>
      <c r="MPB18" s="372"/>
      <c r="MPC18" s="372"/>
      <c r="MPD18" s="372"/>
      <c r="MPE18" s="372"/>
      <c r="MPF18" s="372"/>
      <c r="MPG18" s="372"/>
      <c r="MPH18" s="372"/>
      <c r="MPI18" s="372"/>
      <c r="MPJ18" s="372"/>
      <c r="MPK18" s="372"/>
      <c r="MPL18" s="372"/>
      <c r="MPM18" s="372"/>
      <c r="MPN18" s="372"/>
      <c r="MPO18" s="372"/>
      <c r="MPP18" s="372"/>
      <c r="MPQ18" s="372"/>
      <c r="MPR18" s="372"/>
      <c r="MPS18" s="372"/>
      <c r="MPT18" s="372"/>
      <c r="MPU18" s="372"/>
      <c r="MPV18" s="372"/>
      <c r="MPW18" s="372"/>
      <c r="MPX18" s="372"/>
      <c r="MPY18" s="372"/>
      <c r="MPZ18" s="372"/>
      <c r="MQA18" s="372"/>
      <c r="MQB18" s="372"/>
      <c r="MQC18" s="372"/>
      <c r="MQD18" s="372"/>
      <c r="MQE18" s="372"/>
      <c r="MQF18" s="372"/>
      <c r="MQG18" s="372"/>
      <c r="MQH18" s="372"/>
      <c r="MQI18" s="372"/>
      <c r="MQJ18" s="372"/>
      <c r="MQK18" s="372"/>
      <c r="MQL18" s="372"/>
      <c r="MQM18" s="372"/>
      <c r="MQN18" s="372"/>
      <c r="MQO18" s="372"/>
      <c r="MQP18" s="372"/>
      <c r="MQQ18" s="372"/>
      <c r="MQR18" s="372"/>
      <c r="MQS18" s="372"/>
      <c r="MQT18" s="372"/>
      <c r="MQU18" s="372"/>
      <c r="MQV18" s="372"/>
      <c r="MQW18" s="372"/>
      <c r="MQX18" s="372"/>
      <c r="MQY18" s="372"/>
      <c r="MQZ18" s="372"/>
      <c r="MRA18" s="372"/>
      <c r="MRB18" s="372"/>
      <c r="MRC18" s="372"/>
      <c r="MRD18" s="372"/>
      <c r="MRE18" s="372"/>
      <c r="MRF18" s="372"/>
      <c r="MRG18" s="372"/>
      <c r="MRH18" s="372"/>
      <c r="MRI18" s="372"/>
      <c r="MRJ18" s="372"/>
      <c r="MRK18" s="372"/>
      <c r="MRL18" s="372"/>
      <c r="MRM18" s="372"/>
      <c r="MRN18" s="372"/>
      <c r="MRO18" s="372"/>
      <c r="MRP18" s="372"/>
      <c r="MRQ18" s="372"/>
      <c r="MRR18" s="372"/>
      <c r="MRS18" s="372"/>
      <c r="MRT18" s="372"/>
      <c r="MRU18" s="372"/>
      <c r="MRV18" s="372"/>
      <c r="MRW18" s="372"/>
      <c r="MRX18" s="372"/>
      <c r="MRY18" s="372"/>
      <c r="MRZ18" s="372"/>
      <c r="MSA18" s="372"/>
      <c r="MSB18" s="372"/>
      <c r="MSC18" s="372"/>
      <c r="MSD18" s="372"/>
      <c r="MSE18" s="372"/>
      <c r="MSF18" s="372"/>
      <c r="MSG18" s="372"/>
      <c r="MSH18" s="372"/>
      <c r="MSI18" s="372"/>
      <c r="MSJ18" s="372"/>
      <c r="MSK18" s="372"/>
      <c r="MSL18" s="372"/>
      <c r="MSM18" s="372"/>
      <c r="MSN18" s="372"/>
      <c r="MSO18" s="372"/>
      <c r="MSP18" s="372"/>
      <c r="MSQ18" s="372"/>
      <c r="MSR18" s="372"/>
      <c r="MSS18" s="372"/>
      <c r="MST18" s="372"/>
      <c r="MSU18" s="372"/>
      <c r="MSV18" s="372"/>
      <c r="MSW18" s="372"/>
      <c r="MSX18" s="372"/>
      <c r="MSY18" s="372"/>
      <c r="MSZ18" s="372"/>
      <c r="MTA18" s="372"/>
      <c r="MTB18" s="372"/>
      <c r="MTC18" s="372"/>
      <c r="MTD18" s="372"/>
      <c r="MTE18" s="372"/>
      <c r="MTF18" s="372"/>
      <c r="MTG18" s="372"/>
      <c r="MTH18" s="372"/>
      <c r="MTI18" s="372"/>
      <c r="MTJ18" s="372"/>
      <c r="MTK18" s="372"/>
      <c r="MTL18" s="372"/>
      <c r="MTM18" s="372"/>
      <c r="MTN18" s="372"/>
      <c r="MTO18" s="372"/>
      <c r="MTP18" s="372"/>
      <c r="MTQ18" s="372"/>
      <c r="MTR18" s="372"/>
      <c r="MTS18" s="372"/>
      <c r="MTT18" s="372"/>
      <c r="MTU18" s="372"/>
      <c r="MTV18" s="372"/>
      <c r="MTW18" s="372"/>
      <c r="MTX18" s="372"/>
      <c r="MTY18" s="372"/>
      <c r="MTZ18" s="372"/>
      <c r="MUA18" s="372"/>
      <c r="MUB18" s="372"/>
      <c r="MUC18" s="372"/>
      <c r="MUD18" s="372"/>
      <c r="MUE18" s="372"/>
      <c r="MUF18" s="372"/>
      <c r="MUG18" s="372"/>
      <c r="MUH18" s="372"/>
      <c r="MUI18" s="372"/>
      <c r="MUJ18" s="372"/>
      <c r="MUK18" s="372"/>
      <c r="MUL18" s="372"/>
      <c r="MUM18" s="372"/>
      <c r="MUN18" s="372"/>
      <c r="MUO18" s="372"/>
      <c r="MUP18" s="372"/>
      <c r="MUQ18" s="372"/>
      <c r="MUR18" s="372"/>
      <c r="MUS18" s="372"/>
      <c r="MUT18" s="372"/>
      <c r="MUU18" s="372"/>
      <c r="MUV18" s="372"/>
      <c r="MUW18" s="372"/>
      <c r="MUX18" s="372"/>
      <c r="MUY18" s="372"/>
      <c r="MUZ18" s="372"/>
      <c r="MVA18" s="372"/>
      <c r="MVB18" s="372"/>
      <c r="MVC18" s="372"/>
      <c r="MVD18" s="372"/>
      <c r="MVE18" s="372"/>
      <c r="MVF18" s="372"/>
      <c r="MVG18" s="372"/>
      <c r="MVH18" s="372"/>
      <c r="MVI18" s="372"/>
      <c r="MVJ18" s="372"/>
      <c r="MVK18" s="372"/>
      <c r="MVL18" s="372"/>
      <c r="MVM18" s="372"/>
      <c r="MVN18" s="372"/>
      <c r="MVO18" s="372"/>
      <c r="MVP18" s="372"/>
      <c r="MVQ18" s="372"/>
      <c r="MVR18" s="372"/>
      <c r="MVS18" s="372"/>
      <c r="MVT18" s="372"/>
      <c r="MVU18" s="372"/>
      <c r="MVV18" s="372"/>
      <c r="MVW18" s="372"/>
      <c r="MVX18" s="372"/>
      <c r="MVY18" s="372"/>
      <c r="MVZ18" s="372"/>
      <c r="MWA18" s="372"/>
      <c r="MWB18" s="372"/>
      <c r="MWC18" s="372"/>
      <c r="MWD18" s="372"/>
      <c r="MWE18" s="372"/>
      <c r="MWF18" s="372"/>
      <c r="MWG18" s="372"/>
      <c r="MWH18" s="372"/>
      <c r="MWI18" s="372"/>
      <c r="MWJ18" s="372"/>
      <c r="MWK18" s="372"/>
      <c r="MWL18" s="372"/>
      <c r="MWM18" s="372"/>
      <c r="MWN18" s="372"/>
      <c r="MWO18" s="372"/>
      <c r="MWP18" s="372"/>
      <c r="MWQ18" s="372"/>
      <c r="MWR18" s="372"/>
      <c r="MWS18" s="372"/>
      <c r="MWT18" s="372"/>
      <c r="MWU18" s="372"/>
      <c r="MWV18" s="372"/>
      <c r="MWW18" s="372"/>
      <c r="MWX18" s="372"/>
      <c r="MWY18" s="372"/>
      <c r="MWZ18" s="372"/>
      <c r="MXA18" s="372"/>
      <c r="MXB18" s="372"/>
      <c r="MXC18" s="372"/>
      <c r="MXD18" s="372"/>
      <c r="MXE18" s="372"/>
      <c r="MXF18" s="372"/>
      <c r="MXG18" s="372"/>
      <c r="MXH18" s="372"/>
      <c r="MXI18" s="372"/>
      <c r="MXJ18" s="372"/>
      <c r="MXK18" s="372"/>
      <c r="MXL18" s="372"/>
      <c r="MXM18" s="372"/>
      <c r="MXN18" s="372"/>
      <c r="MXO18" s="372"/>
      <c r="MXP18" s="372"/>
      <c r="MXQ18" s="372"/>
      <c r="MXR18" s="372"/>
      <c r="MXS18" s="372"/>
      <c r="MXT18" s="372"/>
      <c r="MXU18" s="372"/>
      <c r="MXV18" s="372"/>
      <c r="MXW18" s="372"/>
      <c r="MXX18" s="372"/>
      <c r="MXY18" s="372"/>
      <c r="MXZ18" s="372"/>
      <c r="MYA18" s="372"/>
      <c r="MYB18" s="372"/>
      <c r="MYC18" s="372"/>
      <c r="MYD18" s="372"/>
      <c r="MYE18" s="372"/>
      <c r="MYF18" s="372"/>
      <c r="MYG18" s="372"/>
      <c r="MYH18" s="372"/>
      <c r="MYI18" s="372"/>
      <c r="MYJ18" s="372"/>
      <c r="MYK18" s="372"/>
      <c r="MYL18" s="372"/>
      <c r="MYM18" s="372"/>
      <c r="MYN18" s="372"/>
      <c r="MYO18" s="372"/>
      <c r="MYP18" s="372"/>
      <c r="MYQ18" s="372"/>
      <c r="MYR18" s="372"/>
      <c r="MYS18" s="372"/>
      <c r="MYT18" s="372"/>
      <c r="MYU18" s="372"/>
      <c r="MYV18" s="372"/>
      <c r="MYW18" s="372"/>
      <c r="MYX18" s="372"/>
      <c r="MYY18" s="372"/>
      <c r="MYZ18" s="372"/>
      <c r="MZA18" s="372"/>
      <c r="MZB18" s="372"/>
      <c r="MZC18" s="372"/>
      <c r="MZD18" s="372"/>
      <c r="MZE18" s="372"/>
      <c r="MZF18" s="372"/>
      <c r="MZG18" s="372"/>
      <c r="MZH18" s="372"/>
      <c r="MZI18" s="372"/>
      <c r="MZJ18" s="372"/>
      <c r="MZK18" s="372"/>
      <c r="MZL18" s="372"/>
      <c r="MZM18" s="372"/>
      <c r="MZN18" s="372"/>
      <c r="MZO18" s="372"/>
      <c r="MZP18" s="372"/>
      <c r="MZQ18" s="372"/>
      <c r="MZR18" s="372"/>
      <c r="MZS18" s="372"/>
      <c r="MZT18" s="372"/>
      <c r="MZU18" s="372"/>
      <c r="MZV18" s="372"/>
      <c r="MZW18" s="372"/>
      <c r="MZX18" s="372"/>
      <c r="MZY18" s="372"/>
      <c r="MZZ18" s="372"/>
      <c r="NAA18" s="372"/>
      <c r="NAB18" s="372"/>
      <c r="NAC18" s="372"/>
      <c r="NAD18" s="372"/>
      <c r="NAE18" s="372"/>
      <c r="NAF18" s="372"/>
      <c r="NAG18" s="372"/>
      <c r="NAH18" s="372"/>
      <c r="NAI18" s="372"/>
      <c r="NAJ18" s="372"/>
      <c r="NAK18" s="372"/>
      <c r="NAL18" s="372"/>
      <c r="NAM18" s="372"/>
      <c r="NAN18" s="372"/>
      <c r="NAO18" s="372"/>
      <c r="NAP18" s="372"/>
      <c r="NAQ18" s="372"/>
      <c r="NAR18" s="372"/>
      <c r="NAS18" s="372"/>
      <c r="NAT18" s="372"/>
      <c r="NAU18" s="372"/>
      <c r="NAV18" s="372"/>
      <c r="NAW18" s="372"/>
      <c r="NAX18" s="372"/>
      <c r="NAY18" s="372"/>
      <c r="NAZ18" s="372"/>
      <c r="NBA18" s="372"/>
      <c r="NBB18" s="372"/>
      <c r="NBC18" s="372"/>
      <c r="NBD18" s="372"/>
      <c r="NBE18" s="372"/>
      <c r="NBF18" s="372"/>
      <c r="NBG18" s="372"/>
      <c r="NBH18" s="372"/>
      <c r="NBI18" s="372"/>
      <c r="NBJ18" s="372"/>
      <c r="NBK18" s="372"/>
      <c r="NBL18" s="372"/>
      <c r="NBM18" s="372"/>
      <c r="NBN18" s="372"/>
      <c r="NBO18" s="372"/>
      <c r="NBP18" s="372"/>
      <c r="NBQ18" s="372"/>
      <c r="NBR18" s="372"/>
      <c r="NBS18" s="372"/>
      <c r="NBT18" s="372"/>
      <c r="NBU18" s="372"/>
      <c r="NBV18" s="372"/>
      <c r="NBW18" s="372"/>
      <c r="NBX18" s="372"/>
      <c r="NBY18" s="372"/>
      <c r="NBZ18" s="372"/>
      <c r="NCA18" s="372"/>
      <c r="NCB18" s="372"/>
      <c r="NCC18" s="372"/>
      <c r="NCD18" s="372"/>
      <c r="NCE18" s="372"/>
      <c r="NCF18" s="372"/>
      <c r="NCG18" s="372"/>
      <c r="NCH18" s="372"/>
      <c r="NCI18" s="372"/>
      <c r="NCJ18" s="372"/>
      <c r="NCK18" s="372"/>
      <c r="NCL18" s="372"/>
      <c r="NCM18" s="372"/>
      <c r="NCN18" s="372"/>
      <c r="NCO18" s="372"/>
      <c r="NCP18" s="372"/>
      <c r="NCQ18" s="372"/>
      <c r="NCR18" s="372"/>
      <c r="NCS18" s="372"/>
      <c r="NCT18" s="372"/>
      <c r="NCU18" s="372"/>
      <c r="NCV18" s="372"/>
      <c r="NCW18" s="372"/>
      <c r="NCX18" s="372"/>
      <c r="NCY18" s="372"/>
      <c r="NCZ18" s="372"/>
      <c r="NDA18" s="372"/>
      <c r="NDB18" s="372"/>
      <c r="NDC18" s="372"/>
      <c r="NDD18" s="372"/>
      <c r="NDE18" s="372"/>
      <c r="NDF18" s="372"/>
      <c r="NDG18" s="372"/>
      <c r="NDH18" s="372"/>
      <c r="NDI18" s="372"/>
      <c r="NDJ18" s="372"/>
      <c r="NDK18" s="372"/>
      <c r="NDL18" s="372"/>
      <c r="NDM18" s="372"/>
      <c r="NDN18" s="372"/>
      <c r="NDO18" s="372"/>
      <c r="NDP18" s="372"/>
      <c r="NDQ18" s="372"/>
      <c r="NDR18" s="372"/>
      <c r="NDS18" s="372"/>
      <c r="NDT18" s="372"/>
      <c r="NDU18" s="372"/>
      <c r="NDV18" s="372"/>
      <c r="NDW18" s="372"/>
      <c r="NDX18" s="372"/>
      <c r="NDY18" s="372"/>
      <c r="NDZ18" s="372"/>
      <c r="NEA18" s="372"/>
      <c r="NEB18" s="372"/>
      <c r="NEC18" s="372"/>
      <c r="NED18" s="372"/>
      <c r="NEE18" s="372"/>
      <c r="NEF18" s="372"/>
      <c r="NEG18" s="372"/>
      <c r="NEH18" s="372"/>
      <c r="NEI18" s="372"/>
      <c r="NEJ18" s="372"/>
      <c r="NEK18" s="372"/>
      <c r="NEL18" s="372"/>
      <c r="NEM18" s="372"/>
      <c r="NEN18" s="372"/>
      <c r="NEO18" s="372"/>
      <c r="NEP18" s="372"/>
      <c r="NEQ18" s="372"/>
      <c r="NER18" s="372"/>
      <c r="NES18" s="372"/>
      <c r="NET18" s="372"/>
      <c r="NEU18" s="372"/>
      <c r="NEV18" s="372"/>
      <c r="NEW18" s="372"/>
      <c r="NEX18" s="372"/>
      <c r="NEY18" s="372"/>
      <c r="NEZ18" s="372"/>
      <c r="NFA18" s="372"/>
      <c r="NFB18" s="372"/>
      <c r="NFC18" s="372"/>
      <c r="NFD18" s="372"/>
      <c r="NFE18" s="372"/>
      <c r="NFF18" s="372"/>
      <c r="NFG18" s="372"/>
      <c r="NFH18" s="372"/>
      <c r="NFI18" s="372"/>
      <c r="NFJ18" s="372"/>
      <c r="NFK18" s="372"/>
      <c r="NFL18" s="372"/>
      <c r="NFM18" s="372"/>
      <c r="NFN18" s="372"/>
      <c r="NFO18" s="372"/>
      <c r="NFP18" s="372"/>
      <c r="NFQ18" s="372"/>
      <c r="NFR18" s="372"/>
      <c r="NFS18" s="372"/>
      <c r="NFT18" s="372"/>
      <c r="NFU18" s="372"/>
      <c r="NFV18" s="372"/>
      <c r="NFW18" s="372"/>
      <c r="NFX18" s="372"/>
      <c r="NFY18" s="372"/>
      <c r="NFZ18" s="372"/>
      <c r="NGA18" s="372"/>
      <c r="NGB18" s="372"/>
      <c r="NGC18" s="372"/>
      <c r="NGD18" s="372"/>
      <c r="NGE18" s="372"/>
      <c r="NGF18" s="372"/>
      <c r="NGG18" s="372"/>
      <c r="NGH18" s="372"/>
      <c r="NGI18" s="372"/>
      <c r="NGJ18" s="372"/>
      <c r="NGK18" s="372"/>
      <c r="NGL18" s="372"/>
      <c r="NGM18" s="372"/>
      <c r="NGN18" s="372"/>
      <c r="NGO18" s="372"/>
      <c r="NGP18" s="372"/>
      <c r="NGQ18" s="372"/>
      <c r="NGR18" s="372"/>
      <c r="NGS18" s="372"/>
      <c r="NGT18" s="372"/>
      <c r="NGU18" s="372"/>
      <c r="NGV18" s="372"/>
      <c r="NGW18" s="372"/>
      <c r="NGX18" s="372"/>
      <c r="NGY18" s="372"/>
      <c r="NGZ18" s="372"/>
      <c r="NHA18" s="372"/>
      <c r="NHB18" s="372"/>
      <c r="NHC18" s="372"/>
      <c r="NHD18" s="372"/>
      <c r="NHE18" s="372"/>
      <c r="NHF18" s="372"/>
      <c r="NHG18" s="372"/>
      <c r="NHH18" s="372"/>
      <c r="NHI18" s="372"/>
      <c r="NHJ18" s="372"/>
      <c r="NHK18" s="372"/>
      <c r="NHL18" s="372"/>
      <c r="NHM18" s="372"/>
      <c r="NHN18" s="372"/>
      <c r="NHO18" s="372"/>
      <c r="NHP18" s="372"/>
      <c r="NHQ18" s="372"/>
      <c r="NHR18" s="372"/>
      <c r="NHS18" s="372"/>
      <c r="NHT18" s="372"/>
      <c r="NHU18" s="372"/>
      <c r="NHV18" s="372"/>
      <c r="NHW18" s="372"/>
      <c r="NHX18" s="372"/>
      <c r="NHY18" s="372"/>
      <c r="NHZ18" s="372"/>
      <c r="NIA18" s="372"/>
      <c r="NIB18" s="372"/>
      <c r="NIC18" s="372"/>
      <c r="NID18" s="372"/>
      <c r="NIE18" s="372"/>
      <c r="NIF18" s="372"/>
      <c r="NIG18" s="372"/>
      <c r="NIH18" s="372"/>
      <c r="NII18" s="372"/>
      <c r="NIJ18" s="372"/>
      <c r="NIK18" s="372"/>
      <c r="NIL18" s="372"/>
      <c r="NIM18" s="372"/>
      <c r="NIN18" s="372"/>
      <c r="NIO18" s="372"/>
      <c r="NIP18" s="372"/>
      <c r="NIQ18" s="372"/>
      <c r="NIR18" s="372"/>
      <c r="NIS18" s="372"/>
      <c r="NIT18" s="372"/>
      <c r="NIU18" s="372"/>
      <c r="NIV18" s="372"/>
      <c r="NIW18" s="372"/>
      <c r="NIX18" s="372"/>
      <c r="NIY18" s="372"/>
      <c r="NIZ18" s="372"/>
      <c r="NJA18" s="372"/>
      <c r="NJB18" s="372"/>
      <c r="NJC18" s="372"/>
      <c r="NJD18" s="372"/>
      <c r="NJE18" s="372"/>
      <c r="NJF18" s="372"/>
      <c r="NJG18" s="372"/>
      <c r="NJH18" s="372"/>
      <c r="NJI18" s="372"/>
      <c r="NJJ18" s="372"/>
      <c r="NJK18" s="372"/>
      <c r="NJL18" s="372"/>
      <c r="NJM18" s="372"/>
      <c r="NJN18" s="372"/>
      <c r="NJO18" s="372"/>
      <c r="NJP18" s="372"/>
      <c r="NJQ18" s="372"/>
      <c r="NJR18" s="372"/>
      <c r="NJS18" s="372"/>
      <c r="NJT18" s="372"/>
      <c r="NJU18" s="372"/>
      <c r="NJV18" s="372"/>
      <c r="NJW18" s="372"/>
      <c r="NJX18" s="372"/>
      <c r="NJY18" s="372"/>
      <c r="NJZ18" s="372"/>
      <c r="NKA18" s="372"/>
      <c r="NKB18" s="372"/>
      <c r="NKC18" s="372"/>
      <c r="NKD18" s="372"/>
      <c r="NKE18" s="372"/>
      <c r="NKF18" s="372"/>
      <c r="NKG18" s="372"/>
      <c r="NKH18" s="372"/>
      <c r="NKI18" s="372"/>
      <c r="NKJ18" s="372"/>
      <c r="NKK18" s="372"/>
      <c r="NKL18" s="372"/>
      <c r="NKM18" s="372"/>
      <c r="NKN18" s="372"/>
      <c r="NKO18" s="372"/>
      <c r="NKP18" s="372"/>
      <c r="NKQ18" s="372"/>
      <c r="NKR18" s="372"/>
      <c r="NKS18" s="372"/>
      <c r="NKT18" s="372"/>
      <c r="NKU18" s="372"/>
      <c r="NKV18" s="372"/>
      <c r="NKW18" s="372"/>
      <c r="NKX18" s="372"/>
      <c r="NKY18" s="372"/>
      <c r="NKZ18" s="372"/>
      <c r="NLA18" s="372"/>
      <c r="NLB18" s="372"/>
      <c r="NLC18" s="372"/>
      <c r="NLD18" s="372"/>
      <c r="NLE18" s="372"/>
      <c r="NLF18" s="372"/>
      <c r="NLG18" s="372"/>
      <c r="NLH18" s="372"/>
      <c r="NLI18" s="372"/>
      <c r="NLJ18" s="372"/>
      <c r="NLK18" s="372"/>
      <c r="NLL18" s="372"/>
      <c r="NLM18" s="372"/>
      <c r="NLN18" s="372"/>
      <c r="NLO18" s="372"/>
      <c r="NLP18" s="372"/>
      <c r="NLQ18" s="372"/>
      <c r="NLR18" s="372"/>
      <c r="NLS18" s="372"/>
      <c r="NLT18" s="372"/>
      <c r="NLU18" s="372"/>
      <c r="NLV18" s="372"/>
      <c r="NLW18" s="372"/>
      <c r="NLX18" s="372"/>
      <c r="NLY18" s="372"/>
      <c r="NLZ18" s="372"/>
      <c r="NMA18" s="372"/>
      <c r="NMB18" s="372"/>
      <c r="NMC18" s="372"/>
      <c r="NMD18" s="372"/>
      <c r="NME18" s="372"/>
      <c r="NMF18" s="372"/>
      <c r="NMG18" s="372"/>
      <c r="NMH18" s="372"/>
      <c r="NMI18" s="372"/>
      <c r="NMJ18" s="372"/>
      <c r="NMK18" s="372"/>
      <c r="NML18" s="372"/>
      <c r="NMM18" s="372"/>
      <c r="NMN18" s="372"/>
      <c r="NMO18" s="372"/>
      <c r="NMP18" s="372"/>
      <c r="NMQ18" s="372"/>
      <c r="NMR18" s="372"/>
      <c r="NMS18" s="372"/>
      <c r="NMT18" s="372"/>
      <c r="NMU18" s="372"/>
      <c r="NMV18" s="372"/>
      <c r="NMW18" s="372"/>
      <c r="NMX18" s="372"/>
      <c r="NMY18" s="372"/>
      <c r="NMZ18" s="372"/>
      <c r="NNA18" s="372"/>
      <c r="NNB18" s="372"/>
      <c r="NNC18" s="372"/>
      <c r="NND18" s="372"/>
      <c r="NNE18" s="372"/>
      <c r="NNF18" s="372"/>
      <c r="NNG18" s="372"/>
      <c r="NNH18" s="372"/>
      <c r="NNI18" s="372"/>
      <c r="NNJ18" s="372"/>
      <c r="NNK18" s="372"/>
      <c r="NNL18" s="372"/>
      <c r="NNM18" s="372"/>
      <c r="NNN18" s="372"/>
      <c r="NNO18" s="372"/>
      <c r="NNP18" s="372"/>
      <c r="NNQ18" s="372"/>
      <c r="NNR18" s="372"/>
      <c r="NNS18" s="372"/>
      <c r="NNT18" s="372"/>
      <c r="NNU18" s="372"/>
      <c r="NNV18" s="372"/>
      <c r="NNW18" s="372"/>
      <c r="NNX18" s="372"/>
      <c r="NNY18" s="372"/>
      <c r="NNZ18" s="372"/>
      <c r="NOA18" s="372"/>
      <c r="NOB18" s="372"/>
      <c r="NOC18" s="372"/>
      <c r="NOD18" s="372"/>
      <c r="NOE18" s="372"/>
      <c r="NOF18" s="372"/>
      <c r="NOG18" s="372"/>
      <c r="NOH18" s="372"/>
      <c r="NOI18" s="372"/>
      <c r="NOJ18" s="372"/>
      <c r="NOK18" s="372"/>
      <c r="NOL18" s="372"/>
      <c r="NOM18" s="372"/>
      <c r="NON18" s="372"/>
      <c r="NOO18" s="372"/>
      <c r="NOP18" s="372"/>
      <c r="NOQ18" s="372"/>
      <c r="NOR18" s="372"/>
      <c r="NOS18" s="372"/>
      <c r="NOT18" s="372"/>
      <c r="NOU18" s="372"/>
      <c r="NOV18" s="372"/>
      <c r="NOW18" s="372"/>
      <c r="NOX18" s="372"/>
      <c r="NOY18" s="372"/>
      <c r="NOZ18" s="372"/>
      <c r="NPA18" s="372"/>
      <c r="NPB18" s="372"/>
      <c r="NPC18" s="372"/>
      <c r="NPD18" s="372"/>
      <c r="NPE18" s="372"/>
      <c r="NPF18" s="372"/>
      <c r="NPG18" s="372"/>
      <c r="NPH18" s="372"/>
      <c r="NPI18" s="372"/>
      <c r="NPJ18" s="372"/>
      <c r="NPK18" s="372"/>
      <c r="NPL18" s="372"/>
      <c r="NPM18" s="372"/>
      <c r="NPN18" s="372"/>
      <c r="NPO18" s="372"/>
      <c r="NPP18" s="372"/>
      <c r="NPQ18" s="372"/>
      <c r="NPR18" s="372"/>
      <c r="NPS18" s="372"/>
      <c r="NPT18" s="372"/>
      <c r="NPU18" s="372"/>
      <c r="NPV18" s="372"/>
      <c r="NPW18" s="372"/>
      <c r="NPX18" s="372"/>
      <c r="NPY18" s="372"/>
      <c r="NPZ18" s="372"/>
      <c r="NQA18" s="372"/>
      <c r="NQB18" s="372"/>
      <c r="NQC18" s="372"/>
      <c r="NQD18" s="372"/>
      <c r="NQE18" s="372"/>
      <c r="NQF18" s="372"/>
      <c r="NQG18" s="372"/>
      <c r="NQH18" s="372"/>
      <c r="NQI18" s="372"/>
      <c r="NQJ18" s="372"/>
      <c r="NQK18" s="372"/>
      <c r="NQL18" s="372"/>
      <c r="NQM18" s="372"/>
      <c r="NQN18" s="372"/>
      <c r="NQO18" s="372"/>
      <c r="NQP18" s="372"/>
      <c r="NQQ18" s="372"/>
      <c r="NQR18" s="372"/>
      <c r="NQS18" s="372"/>
      <c r="NQT18" s="372"/>
      <c r="NQU18" s="372"/>
      <c r="NQV18" s="372"/>
      <c r="NQW18" s="372"/>
      <c r="NQX18" s="372"/>
      <c r="NQY18" s="372"/>
      <c r="NQZ18" s="372"/>
      <c r="NRA18" s="372"/>
      <c r="NRB18" s="372"/>
      <c r="NRC18" s="372"/>
      <c r="NRD18" s="372"/>
      <c r="NRE18" s="372"/>
      <c r="NRF18" s="372"/>
      <c r="NRG18" s="372"/>
      <c r="NRH18" s="372"/>
      <c r="NRI18" s="372"/>
      <c r="NRJ18" s="372"/>
      <c r="NRK18" s="372"/>
      <c r="NRL18" s="372"/>
      <c r="NRM18" s="372"/>
      <c r="NRN18" s="372"/>
      <c r="NRO18" s="372"/>
      <c r="NRP18" s="372"/>
      <c r="NRQ18" s="372"/>
      <c r="NRR18" s="372"/>
      <c r="NRS18" s="372"/>
      <c r="NRT18" s="372"/>
      <c r="NRU18" s="372"/>
      <c r="NRV18" s="372"/>
      <c r="NRW18" s="372"/>
      <c r="NRX18" s="372"/>
      <c r="NRY18" s="372"/>
      <c r="NRZ18" s="372"/>
      <c r="NSA18" s="372"/>
      <c r="NSB18" s="372"/>
      <c r="NSC18" s="372"/>
      <c r="NSD18" s="372"/>
      <c r="NSE18" s="372"/>
      <c r="NSF18" s="372"/>
      <c r="NSG18" s="372"/>
      <c r="NSH18" s="372"/>
      <c r="NSI18" s="372"/>
      <c r="NSJ18" s="372"/>
      <c r="NSK18" s="372"/>
      <c r="NSL18" s="372"/>
      <c r="NSM18" s="372"/>
      <c r="NSN18" s="372"/>
      <c r="NSO18" s="372"/>
      <c r="NSP18" s="372"/>
      <c r="NSQ18" s="372"/>
      <c r="NSR18" s="372"/>
      <c r="NSS18" s="372"/>
      <c r="NST18" s="372"/>
      <c r="NSU18" s="372"/>
      <c r="NSV18" s="372"/>
      <c r="NSW18" s="372"/>
      <c r="NSX18" s="372"/>
      <c r="NSY18" s="372"/>
      <c r="NSZ18" s="372"/>
      <c r="NTA18" s="372"/>
      <c r="NTB18" s="372"/>
      <c r="NTC18" s="372"/>
      <c r="NTD18" s="372"/>
      <c r="NTE18" s="372"/>
      <c r="NTF18" s="372"/>
      <c r="NTG18" s="372"/>
      <c r="NTH18" s="372"/>
      <c r="NTI18" s="372"/>
      <c r="NTJ18" s="372"/>
      <c r="NTK18" s="372"/>
      <c r="NTL18" s="372"/>
      <c r="NTM18" s="372"/>
      <c r="NTN18" s="372"/>
      <c r="NTO18" s="372"/>
      <c r="NTP18" s="372"/>
      <c r="NTQ18" s="372"/>
      <c r="NTR18" s="372"/>
      <c r="NTS18" s="372"/>
      <c r="NTT18" s="372"/>
      <c r="NTU18" s="372"/>
      <c r="NTV18" s="372"/>
      <c r="NTW18" s="372"/>
      <c r="NTX18" s="372"/>
      <c r="NTY18" s="372"/>
      <c r="NTZ18" s="372"/>
      <c r="NUA18" s="372"/>
      <c r="NUB18" s="372"/>
      <c r="NUC18" s="372"/>
      <c r="NUD18" s="372"/>
      <c r="NUE18" s="372"/>
      <c r="NUF18" s="372"/>
      <c r="NUG18" s="372"/>
      <c r="NUH18" s="372"/>
      <c r="NUI18" s="372"/>
      <c r="NUJ18" s="372"/>
      <c r="NUK18" s="372"/>
      <c r="NUL18" s="372"/>
      <c r="NUM18" s="372"/>
      <c r="NUN18" s="372"/>
      <c r="NUO18" s="372"/>
      <c r="NUP18" s="372"/>
      <c r="NUQ18" s="372"/>
      <c r="NUR18" s="372"/>
      <c r="NUS18" s="372"/>
      <c r="NUT18" s="372"/>
      <c r="NUU18" s="372"/>
      <c r="NUV18" s="372"/>
      <c r="NUW18" s="372"/>
      <c r="NUX18" s="372"/>
      <c r="NUY18" s="372"/>
      <c r="NUZ18" s="372"/>
      <c r="NVA18" s="372"/>
      <c r="NVB18" s="372"/>
      <c r="NVC18" s="372"/>
      <c r="NVD18" s="372"/>
      <c r="NVE18" s="372"/>
      <c r="NVF18" s="372"/>
      <c r="NVG18" s="372"/>
      <c r="NVH18" s="372"/>
      <c r="NVI18" s="372"/>
      <c r="NVJ18" s="372"/>
      <c r="NVK18" s="372"/>
      <c r="NVL18" s="372"/>
      <c r="NVM18" s="372"/>
      <c r="NVN18" s="372"/>
      <c r="NVO18" s="372"/>
      <c r="NVP18" s="372"/>
      <c r="NVQ18" s="372"/>
      <c r="NVR18" s="372"/>
      <c r="NVS18" s="372"/>
      <c r="NVT18" s="372"/>
      <c r="NVU18" s="372"/>
      <c r="NVV18" s="372"/>
      <c r="NVW18" s="372"/>
      <c r="NVX18" s="372"/>
      <c r="NVY18" s="372"/>
      <c r="NVZ18" s="372"/>
      <c r="NWA18" s="372"/>
      <c r="NWB18" s="372"/>
      <c r="NWC18" s="372"/>
      <c r="NWD18" s="372"/>
      <c r="NWE18" s="372"/>
      <c r="NWF18" s="372"/>
      <c r="NWG18" s="372"/>
      <c r="NWH18" s="372"/>
      <c r="NWI18" s="372"/>
      <c r="NWJ18" s="372"/>
      <c r="NWK18" s="372"/>
      <c r="NWL18" s="372"/>
      <c r="NWM18" s="372"/>
      <c r="NWN18" s="372"/>
      <c r="NWO18" s="372"/>
      <c r="NWP18" s="372"/>
      <c r="NWQ18" s="372"/>
      <c r="NWR18" s="372"/>
      <c r="NWS18" s="372"/>
      <c r="NWT18" s="372"/>
      <c r="NWU18" s="372"/>
      <c r="NWV18" s="372"/>
      <c r="NWW18" s="372"/>
      <c r="NWX18" s="372"/>
      <c r="NWY18" s="372"/>
      <c r="NWZ18" s="372"/>
      <c r="NXA18" s="372"/>
      <c r="NXB18" s="372"/>
      <c r="NXC18" s="372"/>
      <c r="NXD18" s="372"/>
      <c r="NXE18" s="372"/>
      <c r="NXF18" s="372"/>
      <c r="NXG18" s="372"/>
      <c r="NXH18" s="372"/>
      <c r="NXI18" s="372"/>
      <c r="NXJ18" s="372"/>
      <c r="NXK18" s="372"/>
      <c r="NXL18" s="372"/>
      <c r="NXM18" s="372"/>
      <c r="NXN18" s="372"/>
      <c r="NXO18" s="372"/>
      <c r="NXP18" s="372"/>
      <c r="NXQ18" s="372"/>
      <c r="NXR18" s="372"/>
      <c r="NXS18" s="372"/>
      <c r="NXT18" s="372"/>
      <c r="NXU18" s="372"/>
      <c r="NXV18" s="372"/>
      <c r="NXW18" s="372"/>
      <c r="NXX18" s="372"/>
      <c r="NXY18" s="372"/>
      <c r="NXZ18" s="372"/>
      <c r="NYA18" s="372"/>
      <c r="NYB18" s="372"/>
      <c r="NYC18" s="372"/>
      <c r="NYD18" s="372"/>
      <c r="NYE18" s="372"/>
      <c r="NYF18" s="372"/>
      <c r="NYG18" s="372"/>
      <c r="NYH18" s="372"/>
      <c r="NYI18" s="372"/>
      <c r="NYJ18" s="372"/>
      <c r="NYK18" s="372"/>
      <c r="NYL18" s="372"/>
      <c r="NYM18" s="372"/>
      <c r="NYN18" s="372"/>
      <c r="NYO18" s="372"/>
      <c r="NYP18" s="372"/>
      <c r="NYQ18" s="372"/>
      <c r="NYR18" s="372"/>
      <c r="NYS18" s="372"/>
      <c r="NYT18" s="372"/>
      <c r="NYU18" s="372"/>
      <c r="NYV18" s="372"/>
      <c r="NYW18" s="372"/>
      <c r="NYX18" s="372"/>
      <c r="NYY18" s="372"/>
      <c r="NYZ18" s="372"/>
      <c r="NZA18" s="372"/>
      <c r="NZB18" s="372"/>
      <c r="NZC18" s="372"/>
      <c r="NZD18" s="372"/>
      <c r="NZE18" s="372"/>
      <c r="NZF18" s="372"/>
      <c r="NZG18" s="372"/>
      <c r="NZH18" s="372"/>
      <c r="NZI18" s="372"/>
      <c r="NZJ18" s="372"/>
      <c r="NZK18" s="372"/>
      <c r="NZL18" s="372"/>
      <c r="NZM18" s="372"/>
      <c r="NZN18" s="372"/>
      <c r="NZO18" s="372"/>
      <c r="NZP18" s="372"/>
      <c r="NZQ18" s="372"/>
      <c r="NZR18" s="372"/>
      <c r="NZS18" s="372"/>
      <c r="NZT18" s="372"/>
      <c r="NZU18" s="372"/>
      <c r="NZV18" s="372"/>
      <c r="NZW18" s="372"/>
      <c r="NZX18" s="372"/>
      <c r="NZY18" s="372"/>
      <c r="NZZ18" s="372"/>
      <c r="OAA18" s="372"/>
      <c r="OAB18" s="372"/>
      <c r="OAC18" s="372"/>
      <c r="OAD18" s="372"/>
      <c r="OAE18" s="372"/>
      <c r="OAF18" s="372"/>
      <c r="OAG18" s="372"/>
      <c r="OAH18" s="372"/>
      <c r="OAI18" s="372"/>
      <c r="OAJ18" s="372"/>
      <c r="OAK18" s="372"/>
      <c r="OAL18" s="372"/>
      <c r="OAM18" s="372"/>
      <c r="OAN18" s="372"/>
      <c r="OAO18" s="372"/>
      <c r="OAP18" s="372"/>
      <c r="OAQ18" s="372"/>
      <c r="OAR18" s="372"/>
      <c r="OAS18" s="372"/>
      <c r="OAT18" s="372"/>
      <c r="OAU18" s="372"/>
      <c r="OAV18" s="372"/>
      <c r="OAW18" s="372"/>
      <c r="OAX18" s="372"/>
      <c r="OAY18" s="372"/>
      <c r="OAZ18" s="372"/>
      <c r="OBA18" s="372"/>
      <c r="OBB18" s="372"/>
      <c r="OBC18" s="372"/>
      <c r="OBD18" s="372"/>
      <c r="OBE18" s="372"/>
      <c r="OBF18" s="372"/>
      <c r="OBG18" s="372"/>
      <c r="OBH18" s="372"/>
      <c r="OBI18" s="372"/>
      <c r="OBJ18" s="372"/>
      <c r="OBK18" s="372"/>
      <c r="OBL18" s="372"/>
      <c r="OBM18" s="372"/>
      <c r="OBN18" s="372"/>
      <c r="OBO18" s="372"/>
      <c r="OBP18" s="372"/>
      <c r="OBQ18" s="372"/>
      <c r="OBR18" s="372"/>
      <c r="OBS18" s="372"/>
      <c r="OBT18" s="372"/>
      <c r="OBU18" s="372"/>
      <c r="OBV18" s="372"/>
      <c r="OBW18" s="372"/>
      <c r="OBX18" s="372"/>
      <c r="OBY18" s="372"/>
      <c r="OBZ18" s="372"/>
      <c r="OCA18" s="372"/>
      <c r="OCB18" s="372"/>
      <c r="OCC18" s="372"/>
      <c r="OCD18" s="372"/>
      <c r="OCE18" s="372"/>
      <c r="OCF18" s="372"/>
      <c r="OCG18" s="372"/>
      <c r="OCH18" s="372"/>
      <c r="OCI18" s="372"/>
      <c r="OCJ18" s="372"/>
      <c r="OCK18" s="372"/>
      <c r="OCL18" s="372"/>
      <c r="OCM18" s="372"/>
      <c r="OCN18" s="372"/>
      <c r="OCO18" s="372"/>
      <c r="OCP18" s="372"/>
      <c r="OCQ18" s="372"/>
      <c r="OCR18" s="372"/>
      <c r="OCS18" s="372"/>
      <c r="OCT18" s="372"/>
      <c r="OCU18" s="372"/>
      <c r="OCV18" s="372"/>
      <c r="OCW18" s="372"/>
      <c r="OCX18" s="372"/>
      <c r="OCY18" s="372"/>
      <c r="OCZ18" s="372"/>
      <c r="ODA18" s="372"/>
      <c r="ODB18" s="372"/>
      <c r="ODC18" s="372"/>
      <c r="ODD18" s="372"/>
      <c r="ODE18" s="372"/>
      <c r="ODF18" s="372"/>
      <c r="ODG18" s="372"/>
      <c r="ODH18" s="372"/>
      <c r="ODI18" s="372"/>
      <c r="ODJ18" s="372"/>
      <c r="ODK18" s="372"/>
      <c r="ODL18" s="372"/>
      <c r="ODM18" s="372"/>
      <c r="ODN18" s="372"/>
      <c r="ODO18" s="372"/>
      <c r="ODP18" s="372"/>
      <c r="ODQ18" s="372"/>
      <c r="ODR18" s="372"/>
      <c r="ODS18" s="372"/>
      <c r="ODT18" s="372"/>
      <c r="ODU18" s="372"/>
      <c r="ODV18" s="372"/>
      <c r="ODW18" s="372"/>
      <c r="ODX18" s="372"/>
      <c r="ODY18" s="372"/>
      <c r="ODZ18" s="372"/>
      <c r="OEA18" s="372"/>
      <c r="OEB18" s="372"/>
      <c r="OEC18" s="372"/>
      <c r="OED18" s="372"/>
      <c r="OEE18" s="372"/>
      <c r="OEF18" s="372"/>
      <c r="OEG18" s="372"/>
      <c r="OEH18" s="372"/>
      <c r="OEI18" s="372"/>
      <c r="OEJ18" s="372"/>
      <c r="OEK18" s="372"/>
      <c r="OEL18" s="372"/>
      <c r="OEM18" s="372"/>
      <c r="OEN18" s="372"/>
      <c r="OEO18" s="372"/>
      <c r="OEP18" s="372"/>
      <c r="OEQ18" s="372"/>
      <c r="OER18" s="372"/>
      <c r="OES18" s="372"/>
      <c r="OET18" s="372"/>
      <c r="OEU18" s="372"/>
      <c r="OEV18" s="372"/>
      <c r="OEW18" s="372"/>
      <c r="OEX18" s="372"/>
      <c r="OEY18" s="372"/>
      <c r="OEZ18" s="372"/>
      <c r="OFA18" s="372"/>
      <c r="OFB18" s="372"/>
      <c r="OFC18" s="372"/>
      <c r="OFD18" s="372"/>
      <c r="OFE18" s="372"/>
      <c r="OFF18" s="372"/>
      <c r="OFG18" s="372"/>
      <c r="OFH18" s="372"/>
      <c r="OFI18" s="372"/>
      <c r="OFJ18" s="372"/>
      <c r="OFK18" s="372"/>
      <c r="OFL18" s="372"/>
      <c r="OFM18" s="372"/>
      <c r="OFN18" s="372"/>
      <c r="OFO18" s="372"/>
      <c r="OFP18" s="372"/>
      <c r="OFQ18" s="372"/>
      <c r="OFR18" s="372"/>
      <c r="OFS18" s="372"/>
      <c r="OFT18" s="372"/>
      <c r="OFU18" s="372"/>
      <c r="OFV18" s="372"/>
      <c r="OFW18" s="372"/>
      <c r="OFX18" s="372"/>
      <c r="OFY18" s="372"/>
      <c r="OFZ18" s="372"/>
      <c r="OGA18" s="372"/>
      <c r="OGB18" s="372"/>
      <c r="OGC18" s="372"/>
      <c r="OGD18" s="372"/>
      <c r="OGE18" s="372"/>
      <c r="OGF18" s="372"/>
      <c r="OGG18" s="372"/>
      <c r="OGH18" s="372"/>
      <c r="OGI18" s="372"/>
      <c r="OGJ18" s="372"/>
      <c r="OGK18" s="372"/>
      <c r="OGL18" s="372"/>
      <c r="OGM18" s="372"/>
      <c r="OGN18" s="372"/>
      <c r="OGO18" s="372"/>
      <c r="OGP18" s="372"/>
      <c r="OGQ18" s="372"/>
      <c r="OGR18" s="372"/>
      <c r="OGS18" s="372"/>
      <c r="OGT18" s="372"/>
      <c r="OGU18" s="372"/>
      <c r="OGV18" s="372"/>
      <c r="OGW18" s="372"/>
      <c r="OGX18" s="372"/>
      <c r="OGY18" s="372"/>
      <c r="OGZ18" s="372"/>
      <c r="OHA18" s="372"/>
      <c r="OHB18" s="372"/>
      <c r="OHC18" s="372"/>
      <c r="OHD18" s="372"/>
      <c r="OHE18" s="372"/>
      <c r="OHF18" s="372"/>
      <c r="OHG18" s="372"/>
      <c r="OHH18" s="372"/>
      <c r="OHI18" s="372"/>
      <c r="OHJ18" s="372"/>
      <c r="OHK18" s="372"/>
      <c r="OHL18" s="372"/>
      <c r="OHM18" s="372"/>
      <c r="OHN18" s="372"/>
      <c r="OHO18" s="372"/>
      <c r="OHP18" s="372"/>
      <c r="OHQ18" s="372"/>
      <c r="OHR18" s="372"/>
      <c r="OHS18" s="372"/>
      <c r="OHT18" s="372"/>
      <c r="OHU18" s="372"/>
      <c r="OHV18" s="372"/>
      <c r="OHW18" s="372"/>
      <c r="OHX18" s="372"/>
      <c r="OHY18" s="372"/>
      <c r="OHZ18" s="372"/>
      <c r="OIA18" s="372"/>
      <c r="OIB18" s="372"/>
      <c r="OIC18" s="372"/>
      <c r="OID18" s="372"/>
      <c r="OIE18" s="372"/>
      <c r="OIF18" s="372"/>
      <c r="OIG18" s="372"/>
      <c r="OIH18" s="372"/>
      <c r="OII18" s="372"/>
      <c r="OIJ18" s="372"/>
      <c r="OIK18" s="372"/>
      <c r="OIL18" s="372"/>
      <c r="OIM18" s="372"/>
      <c r="OIN18" s="372"/>
      <c r="OIO18" s="372"/>
      <c r="OIP18" s="372"/>
      <c r="OIQ18" s="372"/>
      <c r="OIR18" s="372"/>
      <c r="OIS18" s="372"/>
      <c r="OIT18" s="372"/>
      <c r="OIU18" s="372"/>
      <c r="OIV18" s="372"/>
      <c r="OIW18" s="372"/>
      <c r="OIX18" s="372"/>
      <c r="OIY18" s="372"/>
      <c r="OIZ18" s="372"/>
      <c r="OJA18" s="372"/>
      <c r="OJB18" s="372"/>
      <c r="OJC18" s="372"/>
      <c r="OJD18" s="372"/>
      <c r="OJE18" s="372"/>
      <c r="OJF18" s="372"/>
      <c r="OJG18" s="372"/>
      <c r="OJH18" s="372"/>
      <c r="OJI18" s="372"/>
      <c r="OJJ18" s="372"/>
      <c r="OJK18" s="372"/>
      <c r="OJL18" s="372"/>
      <c r="OJM18" s="372"/>
      <c r="OJN18" s="372"/>
      <c r="OJO18" s="372"/>
      <c r="OJP18" s="372"/>
      <c r="OJQ18" s="372"/>
      <c r="OJR18" s="372"/>
      <c r="OJS18" s="372"/>
      <c r="OJT18" s="372"/>
      <c r="OJU18" s="372"/>
      <c r="OJV18" s="372"/>
      <c r="OJW18" s="372"/>
      <c r="OJX18" s="372"/>
      <c r="OJY18" s="372"/>
      <c r="OJZ18" s="372"/>
      <c r="OKA18" s="372"/>
      <c r="OKB18" s="372"/>
      <c r="OKC18" s="372"/>
      <c r="OKD18" s="372"/>
      <c r="OKE18" s="372"/>
      <c r="OKF18" s="372"/>
      <c r="OKG18" s="372"/>
      <c r="OKH18" s="372"/>
      <c r="OKI18" s="372"/>
      <c r="OKJ18" s="372"/>
      <c r="OKK18" s="372"/>
      <c r="OKL18" s="372"/>
      <c r="OKM18" s="372"/>
      <c r="OKN18" s="372"/>
      <c r="OKO18" s="372"/>
      <c r="OKP18" s="372"/>
      <c r="OKQ18" s="372"/>
      <c r="OKR18" s="372"/>
      <c r="OKS18" s="372"/>
      <c r="OKT18" s="372"/>
      <c r="OKU18" s="372"/>
      <c r="OKV18" s="372"/>
      <c r="OKW18" s="372"/>
      <c r="OKX18" s="372"/>
      <c r="OKY18" s="372"/>
      <c r="OKZ18" s="372"/>
      <c r="OLA18" s="372"/>
      <c r="OLB18" s="372"/>
      <c r="OLC18" s="372"/>
      <c r="OLD18" s="372"/>
      <c r="OLE18" s="372"/>
      <c r="OLF18" s="372"/>
      <c r="OLG18" s="372"/>
      <c r="OLH18" s="372"/>
      <c r="OLI18" s="372"/>
      <c r="OLJ18" s="372"/>
      <c r="OLK18" s="372"/>
      <c r="OLL18" s="372"/>
      <c r="OLM18" s="372"/>
      <c r="OLN18" s="372"/>
      <c r="OLO18" s="372"/>
      <c r="OLP18" s="372"/>
      <c r="OLQ18" s="372"/>
      <c r="OLR18" s="372"/>
      <c r="OLS18" s="372"/>
      <c r="OLT18" s="372"/>
      <c r="OLU18" s="372"/>
      <c r="OLV18" s="372"/>
      <c r="OLW18" s="372"/>
      <c r="OLX18" s="372"/>
      <c r="OLY18" s="372"/>
      <c r="OLZ18" s="372"/>
      <c r="OMA18" s="372"/>
      <c r="OMB18" s="372"/>
      <c r="OMC18" s="372"/>
      <c r="OMD18" s="372"/>
      <c r="OME18" s="372"/>
      <c r="OMF18" s="372"/>
      <c r="OMG18" s="372"/>
      <c r="OMH18" s="372"/>
      <c r="OMI18" s="372"/>
      <c r="OMJ18" s="372"/>
      <c r="OMK18" s="372"/>
      <c r="OML18" s="372"/>
      <c r="OMM18" s="372"/>
      <c r="OMN18" s="372"/>
      <c r="OMO18" s="372"/>
      <c r="OMP18" s="372"/>
      <c r="OMQ18" s="372"/>
      <c r="OMR18" s="372"/>
      <c r="OMS18" s="372"/>
      <c r="OMT18" s="372"/>
      <c r="OMU18" s="372"/>
      <c r="OMV18" s="372"/>
      <c r="OMW18" s="372"/>
      <c r="OMX18" s="372"/>
      <c r="OMY18" s="372"/>
      <c r="OMZ18" s="372"/>
      <c r="ONA18" s="372"/>
      <c r="ONB18" s="372"/>
      <c r="ONC18" s="372"/>
      <c r="OND18" s="372"/>
      <c r="ONE18" s="372"/>
      <c r="ONF18" s="372"/>
      <c r="ONG18" s="372"/>
      <c r="ONH18" s="372"/>
      <c r="ONI18" s="372"/>
      <c r="ONJ18" s="372"/>
      <c r="ONK18" s="372"/>
      <c r="ONL18" s="372"/>
      <c r="ONM18" s="372"/>
      <c r="ONN18" s="372"/>
      <c r="ONO18" s="372"/>
      <c r="ONP18" s="372"/>
      <c r="ONQ18" s="372"/>
      <c r="ONR18" s="372"/>
      <c r="ONS18" s="372"/>
      <c r="ONT18" s="372"/>
      <c r="ONU18" s="372"/>
      <c r="ONV18" s="372"/>
      <c r="ONW18" s="372"/>
      <c r="ONX18" s="372"/>
      <c r="ONY18" s="372"/>
      <c r="ONZ18" s="372"/>
      <c r="OOA18" s="372"/>
      <c r="OOB18" s="372"/>
      <c r="OOC18" s="372"/>
      <c r="OOD18" s="372"/>
      <c r="OOE18" s="372"/>
      <c r="OOF18" s="372"/>
      <c r="OOG18" s="372"/>
      <c r="OOH18" s="372"/>
      <c r="OOI18" s="372"/>
      <c r="OOJ18" s="372"/>
      <c r="OOK18" s="372"/>
      <c r="OOL18" s="372"/>
      <c r="OOM18" s="372"/>
      <c r="OON18" s="372"/>
      <c r="OOO18" s="372"/>
      <c r="OOP18" s="372"/>
      <c r="OOQ18" s="372"/>
      <c r="OOR18" s="372"/>
      <c r="OOS18" s="372"/>
      <c r="OOT18" s="372"/>
      <c r="OOU18" s="372"/>
      <c r="OOV18" s="372"/>
      <c r="OOW18" s="372"/>
      <c r="OOX18" s="372"/>
      <c r="OOY18" s="372"/>
      <c r="OOZ18" s="372"/>
      <c r="OPA18" s="372"/>
      <c r="OPB18" s="372"/>
      <c r="OPC18" s="372"/>
      <c r="OPD18" s="372"/>
      <c r="OPE18" s="372"/>
      <c r="OPF18" s="372"/>
      <c r="OPG18" s="372"/>
      <c r="OPH18" s="372"/>
      <c r="OPI18" s="372"/>
      <c r="OPJ18" s="372"/>
      <c r="OPK18" s="372"/>
      <c r="OPL18" s="372"/>
      <c r="OPM18" s="372"/>
      <c r="OPN18" s="372"/>
      <c r="OPO18" s="372"/>
      <c r="OPP18" s="372"/>
      <c r="OPQ18" s="372"/>
      <c r="OPR18" s="372"/>
      <c r="OPS18" s="372"/>
      <c r="OPT18" s="372"/>
      <c r="OPU18" s="372"/>
      <c r="OPV18" s="372"/>
      <c r="OPW18" s="372"/>
      <c r="OPX18" s="372"/>
      <c r="OPY18" s="372"/>
      <c r="OPZ18" s="372"/>
      <c r="OQA18" s="372"/>
      <c r="OQB18" s="372"/>
      <c r="OQC18" s="372"/>
      <c r="OQD18" s="372"/>
      <c r="OQE18" s="372"/>
      <c r="OQF18" s="372"/>
      <c r="OQG18" s="372"/>
      <c r="OQH18" s="372"/>
      <c r="OQI18" s="372"/>
      <c r="OQJ18" s="372"/>
      <c r="OQK18" s="372"/>
      <c r="OQL18" s="372"/>
      <c r="OQM18" s="372"/>
      <c r="OQN18" s="372"/>
      <c r="OQO18" s="372"/>
      <c r="OQP18" s="372"/>
      <c r="OQQ18" s="372"/>
      <c r="OQR18" s="372"/>
      <c r="OQS18" s="372"/>
      <c r="OQT18" s="372"/>
      <c r="OQU18" s="372"/>
      <c r="OQV18" s="372"/>
      <c r="OQW18" s="372"/>
      <c r="OQX18" s="372"/>
      <c r="OQY18" s="372"/>
      <c r="OQZ18" s="372"/>
      <c r="ORA18" s="372"/>
      <c r="ORB18" s="372"/>
      <c r="ORC18" s="372"/>
      <c r="ORD18" s="372"/>
      <c r="ORE18" s="372"/>
      <c r="ORF18" s="372"/>
      <c r="ORG18" s="372"/>
      <c r="ORH18" s="372"/>
      <c r="ORI18" s="372"/>
      <c r="ORJ18" s="372"/>
      <c r="ORK18" s="372"/>
      <c r="ORL18" s="372"/>
      <c r="ORM18" s="372"/>
      <c r="ORN18" s="372"/>
      <c r="ORO18" s="372"/>
      <c r="ORP18" s="372"/>
      <c r="ORQ18" s="372"/>
      <c r="ORR18" s="372"/>
      <c r="ORS18" s="372"/>
      <c r="ORT18" s="372"/>
      <c r="ORU18" s="372"/>
      <c r="ORV18" s="372"/>
      <c r="ORW18" s="372"/>
      <c r="ORX18" s="372"/>
      <c r="ORY18" s="372"/>
      <c r="ORZ18" s="372"/>
      <c r="OSA18" s="372"/>
      <c r="OSB18" s="372"/>
      <c r="OSC18" s="372"/>
      <c r="OSD18" s="372"/>
      <c r="OSE18" s="372"/>
      <c r="OSF18" s="372"/>
      <c r="OSG18" s="372"/>
      <c r="OSH18" s="372"/>
      <c r="OSI18" s="372"/>
      <c r="OSJ18" s="372"/>
      <c r="OSK18" s="372"/>
      <c r="OSL18" s="372"/>
      <c r="OSM18" s="372"/>
      <c r="OSN18" s="372"/>
      <c r="OSO18" s="372"/>
      <c r="OSP18" s="372"/>
      <c r="OSQ18" s="372"/>
      <c r="OSR18" s="372"/>
      <c r="OSS18" s="372"/>
      <c r="OST18" s="372"/>
      <c r="OSU18" s="372"/>
      <c r="OSV18" s="372"/>
      <c r="OSW18" s="372"/>
      <c r="OSX18" s="372"/>
      <c r="OSY18" s="372"/>
      <c r="OSZ18" s="372"/>
      <c r="OTA18" s="372"/>
      <c r="OTB18" s="372"/>
      <c r="OTC18" s="372"/>
      <c r="OTD18" s="372"/>
      <c r="OTE18" s="372"/>
      <c r="OTF18" s="372"/>
      <c r="OTG18" s="372"/>
      <c r="OTH18" s="372"/>
      <c r="OTI18" s="372"/>
      <c r="OTJ18" s="372"/>
      <c r="OTK18" s="372"/>
      <c r="OTL18" s="372"/>
      <c r="OTM18" s="372"/>
      <c r="OTN18" s="372"/>
      <c r="OTO18" s="372"/>
      <c r="OTP18" s="372"/>
      <c r="OTQ18" s="372"/>
      <c r="OTR18" s="372"/>
      <c r="OTS18" s="372"/>
      <c r="OTT18" s="372"/>
      <c r="OTU18" s="372"/>
      <c r="OTV18" s="372"/>
      <c r="OTW18" s="372"/>
      <c r="OTX18" s="372"/>
      <c r="OTY18" s="372"/>
      <c r="OTZ18" s="372"/>
      <c r="OUA18" s="372"/>
      <c r="OUB18" s="372"/>
      <c r="OUC18" s="372"/>
      <c r="OUD18" s="372"/>
      <c r="OUE18" s="372"/>
      <c r="OUF18" s="372"/>
      <c r="OUG18" s="372"/>
      <c r="OUH18" s="372"/>
      <c r="OUI18" s="372"/>
      <c r="OUJ18" s="372"/>
      <c r="OUK18" s="372"/>
      <c r="OUL18" s="372"/>
      <c r="OUM18" s="372"/>
      <c r="OUN18" s="372"/>
      <c r="OUO18" s="372"/>
      <c r="OUP18" s="372"/>
      <c r="OUQ18" s="372"/>
      <c r="OUR18" s="372"/>
      <c r="OUS18" s="372"/>
      <c r="OUT18" s="372"/>
      <c r="OUU18" s="372"/>
      <c r="OUV18" s="372"/>
      <c r="OUW18" s="372"/>
      <c r="OUX18" s="372"/>
      <c r="OUY18" s="372"/>
      <c r="OUZ18" s="372"/>
      <c r="OVA18" s="372"/>
      <c r="OVB18" s="372"/>
      <c r="OVC18" s="372"/>
      <c r="OVD18" s="372"/>
      <c r="OVE18" s="372"/>
      <c r="OVF18" s="372"/>
      <c r="OVG18" s="372"/>
      <c r="OVH18" s="372"/>
      <c r="OVI18" s="372"/>
      <c r="OVJ18" s="372"/>
      <c r="OVK18" s="372"/>
      <c r="OVL18" s="372"/>
      <c r="OVM18" s="372"/>
      <c r="OVN18" s="372"/>
      <c r="OVO18" s="372"/>
      <c r="OVP18" s="372"/>
      <c r="OVQ18" s="372"/>
      <c r="OVR18" s="372"/>
      <c r="OVS18" s="372"/>
      <c r="OVT18" s="372"/>
      <c r="OVU18" s="372"/>
      <c r="OVV18" s="372"/>
      <c r="OVW18" s="372"/>
      <c r="OVX18" s="372"/>
      <c r="OVY18" s="372"/>
      <c r="OVZ18" s="372"/>
      <c r="OWA18" s="372"/>
      <c r="OWB18" s="372"/>
      <c r="OWC18" s="372"/>
      <c r="OWD18" s="372"/>
      <c r="OWE18" s="372"/>
      <c r="OWF18" s="372"/>
      <c r="OWG18" s="372"/>
      <c r="OWH18" s="372"/>
      <c r="OWI18" s="372"/>
      <c r="OWJ18" s="372"/>
      <c r="OWK18" s="372"/>
      <c r="OWL18" s="372"/>
      <c r="OWM18" s="372"/>
      <c r="OWN18" s="372"/>
      <c r="OWO18" s="372"/>
      <c r="OWP18" s="372"/>
      <c r="OWQ18" s="372"/>
      <c r="OWR18" s="372"/>
      <c r="OWS18" s="372"/>
      <c r="OWT18" s="372"/>
      <c r="OWU18" s="372"/>
      <c r="OWV18" s="372"/>
      <c r="OWW18" s="372"/>
      <c r="OWX18" s="372"/>
      <c r="OWY18" s="372"/>
      <c r="OWZ18" s="372"/>
      <c r="OXA18" s="372"/>
      <c r="OXB18" s="372"/>
      <c r="OXC18" s="372"/>
      <c r="OXD18" s="372"/>
      <c r="OXE18" s="372"/>
      <c r="OXF18" s="372"/>
      <c r="OXG18" s="372"/>
      <c r="OXH18" s="372"/>
      <c r="OXI18" s="372"/>
      <c r="OXJ18" s="372"/>
      <c r="OXK18" s="372"/>
      <c r="OXL18" s="372"/>
      <c r="OXM18" s="372"/>
      <c r="OXN18" s="372"/>
      <c r="OXO18" s="372"/>
      <c r="OXP18" s="372"/>
      <c r="OXQ18" s="372"/>
      <c r="OXR18" s="372"/>
      <c r="OXS18" s="372"/>
      <c r="OXT18" s="372"/>
      <c r="OXU18" s="372"/>
      <c r="OXV18" s="372"/>
      <c r="OXW18" s="372"/>
      <c r="OXX18" s="372"/>
      <c r="OXY18" s="372"/>
      <c r="OXZ18" s="372"/>
      <c r="OYA18" s="372"/>
      <c r="OYB18" s="372"/>
      <c r="OYC18" s="372"/>
      <c r="OYD18" s="372"/>
      <c r="OYE18" s="372"/>
      <c r="OYF18" s="372"/>
      <c r="OYG18" s="372"/>
      <c r="OYH18" s="372"/>
      <c r="OYI18" s="372"/>
      <c r="OYJ18" s="372"/>
      <c r="OYK18" s="372"/>
      <c r="OYL18" s="372"/>
      <c r="OYM18" s="372"/>
      <c r="OYN18" s="372"/>
      <c r="OYO18" s="372"/>
      <c r="OYP18" s="372"/>
      <c r="OYQ18" s="372"/>
      <c r="OYR18" s="372"/>
      <c r="OYS18" s="372"/>
      <c r="OYT18" s="372"/>
      <c r="OYU18" s="372"/>
      <c r="OYV18" s="372"/>
      <c r="OYW18" s="372"/>
      <c r="OYX18" s="372"/>
      <c r="OYY18" s="372"/>
      <c r="OYZ18" s="372"/>
      <c r="OZA18" s="372"/>
      <c r="OZB18" s="372"/>
      <c r="OZC18" s="372"/>
      <c r="OZD18" s="372"/>
      <c r="OZE18" s="372"/>
      <c r="OZF18" s="372"/>
      <c r="OZG18" s="372"/>
      <c r="OZH18" s="372"/>
      <c r="OZI18" s="372"/>
      <c r="OZJ18" s="372"/>
      <c r="OZK18" s="372"/>
      <c r="OZL18" s="372"/>
      <c r="OZM18" s="372"/>
      <c r="OZN18" s="372"/>
      <c r="OZO18" s="372"/>
      <c r="OZP18" s="372"/>
      <c r="OZQ18" s="372"/>
      <c r="OZR18" s="372"/>
      <c r="OZS18" s="372"/>
      <c r="OZT18" s="372"/>
      <c r="OZU18" s="372"/>
      <c r="OZV18" s="372"/>
      <c r="OZW18" s="372"/>
      <c r="OZX18" s="372"/>
      <c r="OZY18" s="372"/>
      <c r="OZZ18" s="372"/>
      <c r="PAA18" s="372"/>
      <c r="PAB18" s="372"/>
      <c r="PAC18" s="372"/>
      <c r="PAD18" s="372"/>
      <c r="PAE18" s="372"/>
      <c r="PAF18" s="372"/>
      <c r="PAG18" s="372"/>
      <c r="PAH18" s="372"/>
      <c r="PAI18" s="372"/>
      <c r="PAJ18" s="372"/>
      <c r="PAK18" s="372"/>
      <c r="PAL18" s="372"/>
      <c r="PAM18" s="372"/>
      <c r="PAN18" s="372"/>
      <c r="PAO18" s="372"/>
      <c r="PAP18" s="372"/>
      <c r="PAQ18" s="372"/>
      <c r="PAR18" s="372"/>
      <c r="PAS18" s="372"/>
      <c r="PAT18" s="372"/>
      <c r="PAU18" s="372"/>
      <c r="PAV18" s="372"/>
      <c r="PAW18" s="372"/>
      <c r="PAX18" s="372"/>
      <c r="PAY18" s="372"/>
      <c r="PAZ18" s="372"/>
      <c r="PBA18" s="372"/>
      <c r="PBB18" s="372"/>
      <c r="PBC18" s="372"/>
      <c r="PBD18" s="372"/>
      <c r="PBE18" s="372"/>
      <c r="PBF18" s="372"/>
      <c r="PBG18" s="372"/>
      <c r="PBH18" s="372"/>
      <c r="PBI18" s="372"/>
      <c r="PBJ18" s="372"/>
      <c r="PBK18" s="372"/>
      <c r="PBL18" s="372"/>
      <c r="PBM18" s="372"/>
      <c r="PBN18" s="372"/>
      <c r="PBO18" s="372"/>
      <c r="PBP18" s="372"/>
      <c r="PBQ18" s="372"/>
      <c r="PBR18" s="372"/>
      <c r="PBS18" s="372"/>
      <c r="PBT18" s="372"/>
      <c r="PBU18" s="372"/>
      <c r="PBV18" s="372"/>
      <c r="PBW18" s="372"/>
      <c r="PBX18" s="372"/>
      <c r="PBY18" s="372"/>
      <c r="PBZ18" s="372"/>
      <c r="PCA18" s="372"/>
      <c r="PCB18" s="372"/>
      <c r="PCC18" s="372"/>
      <c r="PCD18" s="372"/>
      <c r="PCE18" s="372"/>
      <c r="PCF18" s="372"/>
      <c r="PCG18" s="372"/>
      <c r="PCH18" s="372"/>
      <c r="PCI18" s="372"/>
      <c r="PCJ18" s="372"/>
      <c r="PCK18" s="372"/>
      <c r="PCL18" s="372"/>
      <c r="PCM18" s="372"/>
      <c r="PCN18" s="372"/>
      <c r="PCO18" s="372"/>
      <c r="PCP18" s="372"/>
      <c r="PCQ18" s="372"/>
      <c r="PCR18" s="372"/>
      <c r="PCS18" s="372"/>
      <c r="PCT18" s="372"/>
      <c r="PCU18" s="372"/>
      <c r="PCV18" s="372"/>
      <c r="PCW18" s="372"/>
      <c r="PCX18" s="372"/>
      <c r="PCY18" s="372"/>
      <c r="PCZ18" s="372"/>
      <c r="PDA18" s="372"/>
      <c r="PDB18" s="372"/>
      <c r="PDC18" s="372"/>
      <c r="PDD18" s="372"/>
      <c r="PDE18" s="372"/>
      <c r="PDF18" s="372"/>
      <c r="PDG18" s="372"/>
      <c r="PDH18" s="372"/>
      <c r="PDI18" s="372"/>
      <c r="PDJ18" s="372"/>
      <c r="PDK18" s="372"/>
      <c r="PDL18" s="372"/>
      <c r="PDM18" s="372"/>
      <c r="PDN18" s="372"/>
      <c r="PDO18" s="372"/>
      <c r="PDP18" s="372"/>
      <c r="PDQ18" s="372"/>
      <c r="PDR18" s="372"/>
      <c r="PDS18" s="372"/>
      <c r="PDT18" s="372"/>
      <c r="PDU18" s="372"/>
      <c r="PDV18" s="372"/>
      <c r="PDW18" s="372"/>
      <c r="PDX18" s="372"/>
      <c r="PDY18" s="372"/>
      <c r="PDZ18" s="372"/>
      <c r="PEA18" s="372"/>
      <c r="PEB18" s="372"/>
      <c r="PEC18" s="372"/>
      <c r="PED18" s="372"/>
      <c r="PEE18" s="372"/>
      <c r="PEF18" s="372"/>
      <c r="PEG18" s="372"/>
      <c r="PEH18" s="372"/>
      <c r="PEI18" s="372"/>
      <c r="PEJ18" s="372"/>
      <c r="PEK18" s="372"/>
      <c r="PEL18" s="372"/>
      <c r="PEM18" s="372"/>
      <c r="PEN18" s="372"/>
      <c r="PEO18" s="372"/>
      <c r="PEP18" s="372"/>
      <c r="PEQ18" s="372"/>
      <c r="PER18" s="372"/>
      <c r="PES18" s="372"/>
      <c r="PET18" s="372"/>
      <c r="PEU18" s="372"/>
      <c r="PEV18" s="372"/>
      <c r="PEW18" s="372"/>
      <c r="PEX18" s="372"/>
      <c r="PEY18" s="372"/>
      <c r="PEZ18" s="372"/>
      <c r="PFA18" s="372"/>
      <c r="PFB18" s="372"/>
      <c r="PFC18" s="372"/>
      <c r="PFD18" s="372"/>
      <c r="PFE18" s="372"/>
      <c r="PFF18" s="372"/>
      <c r="PFG18" s="372"/>
      <c r="PFH18" s="372"/>
      <c r="PFI18" s="372"/>
      <c r="PFJ18" s="372"/>
      <c r="PFK18" s="372"/>
      <c r="PFL18" s="372"/>
      <c r="PFM18" s="372"/>
      <c r="PFN18" s="372"/>
      <c r="PFO18" s="372"/>
      <c r="PFP18" s="372"/>
      <c r="PFQ18" s="372"/>
      <c r="PFR18" s="372"/>
      <c r="PFS18" s="372"/>
      <c r="PFT18" s="372"/>
      <c r="PFU18" s="372"/>
      <c r="PFV18" s="372"/>
      <c r="PFW18" s="372"/>
      <c r="PFX18" s="372"/>
      <c r="PFY18" s="372"/>
      <c r="PFZ18" s="372"/>
      <c r="PGA18" s="372"/>
      <c r="PGB18" s="372"/>
      <c r="PGC18" s="372"/>
      <c r="PGD18" s="372"/>
      <c r="PGE18" s="372"/>
      <c r="PGF18" s="372"/>
      <c r="PGG18" s="372"/>
      <c r="PGH18" s="372"/>
      <c r="PGI18" s="372"/>
      <c r="PGJ18" s="372"/>
      <c r="PGK18" s="372"/>
      <c r="PGL18" s="372"/>
      <c r="PGM18" s="372"/>
      <c r="PGN18" s="372"/>
      <c r="PGO18" s="372"/>
      <c r="PGP18" s="372"/>
      <c r="PGQ18" s="372"/>
      <c r="PGR18" s="372"/>
      <c r="PGS18" s="372"/>
      <c r="PGT18" s="372"/>
      <c r="PGU18" s="372"/>
      <c r="PGV18" s="372"/>
      <c r="PGW18" s="372"/>
      <c r="PGX18" s="372"/>
      <c r="PGY18" s="372"/>
      <c r="PGZ18" s="372"/>
      <c r="PHA18" s="372"/>
      <c r="PHB18" s="372"/>
      <c r="PHC18" s="372"/>
      <c r="PHD18" s="372"/>
      <c r="PHE18" s="372"/>
      <c r="PHF18" s="372"/>
      <c r="PHG18" s="372"/>
      <c r="PHH18" s="372"/>
      <c r="PHI18" s="372"/>
      <c r="PHJ18" s="372"/>
      <c r="PHK18" s="372"/>
      <c r="PHL18" s="372"/>
      <c r="PHM18" s="372"/>
      <c r="PHN18" s="372"/>
      <c r="PHO18" s="372"/>
      <c r="PHP18" s="372"/>
      <c r="PHQ18" s="372"/>
      <c r="PHR18" s="372"/>
      <c r="PHS18" s="372"/>
      <c r="PHT18" s="372"/>
      <c r="PHU18" s="372"/>
      <c r="PHV18" s="372"/>
      <c r="PHW18" s="372"/>
      <c r="PHX18" s="372"/>
      <c r="PHY18" s="372"/>
      <c r="PHZ18" s="372"/>
      <c r="PIA18" s="372"/>
      <c r="PIB18" s="372"/>
      <c r="PIC18" s="372"/>
      <c r="PID18" s="372"/>
      <c r="PIE18" s="372"/>
      <c r="PIF18" s="372"/>
      <c r="PIG18" s="372"/>
      <c r="PIH18" s="372"/>
      <c r="PII18" s="372"/>
      <c r="PIJ18" s="372"/>
      <c r="PIK18" s="372"/>
      <c r="PIL18" s="372"/>
      <c r="PIM18" s="372"/>
      <c r="PIN18" s="372"/>
      <c r="PIO18" s="372"/>
      <c r="PIP18" s="372"/>
      <c r="PIQ18" s="372"/>
      <c r="PIR18" s="372"/>
      <c r="PIS18" s="372"/>
      <c r="PIT18" s="372"/>
      <c r="PIU18" s="372"/>
      <c r="PIV18" s="372"/>
      <c r="PIW18" s="372"/>
      <c r="PIX18" s="372"/>
      <c r="PIY18" s="372"/>
      <c r="PIZ18" s="372"/>
      <c r="PJA18" s="372"/>
      <c r="PJB18" s="372"/>
      <c r="PJC18" s="372"/>
      <c r="PJD18" s="372"/>
      <c r="PJE18" s="372"/>
      <c r="PJF18" s="372"/>
      <c r="PJG18" s="372"/>
      <c r="PJH18" s="372"/>
      <c r="PJI18" s="372"/>
      <c r="PJJ18" s="372"/>
      <c r="PJK18" s="372"/>
      <c r="PJL18" s="372"/>
      <c r="PJM18" s="372"/>
      <c r="PJN18" s="372"/>
      <c r="PJO18" s="372"/>
      <c r="PJP18" s="372"/>
      <c r="PJQ18" s="372"/>
      <c r="PJR18" s="372"/>
      <c r="PJS18" s="372"/>
      <c r="PJT18" s="372"/>
      <c r="PJU18" s="372"/>
      <c r="PJV18" s="372"/>
      <c r="PJW18" s="372"/>
      <c r="PJX18" s="372"/>
      <c r="PJY18" s="372"/>
      <c r="PJZ18" s="372"/>
      <c r="PKA18" s="372"/>
      <c r="PKB18" s="372"/>
      <c r="PKC18" s="372"/>
      <c r="PKD18" s="372"/>
      <c r="PKE18" s="372"/>
      <c r="PKF18" s="372"/>
      <c r="PKG18" s="372"/>
      <c r="PKH18" s="372"/>
      <c r="PKI18" s="372"/>
      <c r="PKJ18" s="372"/>
      <c r="PKK18" s="372"/>
      <c r="PKL18" s="372"/>
      <c r="PKM18" s="372"/>
      <c r="PKN18" s="372"/>
      <c r="PKO18" s="372"/>
      <c r="PKP18" s="372"/>
      <c r="PKQ18" s="372"/>
      <c r="PKR18" s="372"/>
      <c r="PKS18" s="372"/>
      <c r="PKT18" s="372"/>
      <c r="PKU18" s="372"/>
      <c r="PKV18" s="372"/>
      <c r="PKW18" s="372"/>
      <c r="PKX18" s="372"/>
      <c r="PKY18" s="372"/>
      <c r="PKZ18" s="372"/>
      <c r="PLA18" s="372"/>
      <c r="PLB18" s="372"/>
      <c r="PLC18" s="372"/>
      <c r="PLD18" s="372"/>
      <c r="PLE18" s="372"/>
      <c r="PLF18" s="372"/>
      <c r="PLG18" s="372"/>
      <c r="PLH18" s="372"/>
      <c r="PLI18" s="372"/>
      <c r="PLJ18" s="372"/>
      <c r="PLK18" s="372"/>
      <c r="PLL18" s="372"/>
      <c r="PLM18" s="372"/>
      <c r="PLN18" s="372"/>
      <c r="PLO18" s="372"/>
      <c r="PLP18" s="372"/>
      <c r="PLQ18" s="372"/>
      <c r="PLR18" s="372"/>
      <c r="PLS18" s="372"/>
      <c r="PLT18" s="372"/>
      <c r="PLU18" s="372"/>
      <c r="PLV18" s="372"/>
      <c r="PLW18" s="372"/>
      <c r="PLX18" s="372"/>
      <c r="PLY18" s="372"/>
      <c r="PLZ18" s="372"/>
      <c r="PMA18" s="372"/>
      <c r="PMB18" s="372"/>
      <c r="PMC18" s="372"/>
      <c r="PMD18" s="372"/>
      <c r="PME18" s="372"/>
      <c r="PMF18" s="372"/>
      <c r="PMG18" s="372"/>
      <c r="PMH18" s="372"/>
      <c r="PMI18" s="372"/>
      <c r="PMJ18" s="372"/>
      <c r="PMK18" s="372"/>
      <c r="PML18" s="372"/>
      <c r="PMM18" s="372"/>
      <c r="PMN18" s="372"/>
      <c r="PMO18" s="372"/>
      <c r="PMP18" s="372"/>
      <c r="PMQ18" s="372"/>
      <c r="PMR18" s="372"/>
      <c r="PMS18" s="372"/>
      <c r="PMT18" s="372"/>
      <c r="PMU18" s="372"/>
      <c r="PMV18" s="372"/>
      <c r="PMW18" s="372"/>
      <c r="PMX18" s="372"/>
      <c r="PMY18" s="372"/>
      <c r="PMZ18" s="372"/>
      <c r="PNA18" s="372"/>
      <c r="PNB18" s="372"/>
      <c r="PNC18" s="372"/>
      <c r="PND18" s="372"/>
      <c r="PNE18" s="372"/>
      <c r="PNF18" s="372"/>
      <c r="PNG18" s="372"/>
      <c r="PNH18" s="372"/>
      <c r="PNI18" s="372"/>
      <c r="PNJ18" s="372"/>
      <c r="PNK18" s="372"/>
      <c r="PNL18" s="372"/>
      <c r="PNM18" s="372"/>
      <c r="PNN18" s="372"/>
      <c r="PNO18" s="372"/>
      <c r="PNP18" s="372"/>
      <c r="PNQ18" s="372"/>
      <c r="PNR18" s="372"/>
      <c r="PNS18" s="372"/>
      <c r="PNT18" s="372"/>
      <c r="PNU18" s="372"/>
      <c r="PNV18" s="372"/>
      <c r="PNW18" s="372"/>
      <c r="PNX18" s="372"/>
      <c r="PNY18" s="372"/>
      <c r="PNZ18" s="372"/>
      <c r="POA18" s="372"/>
      <c r="POB18" s="372"/>
      <c r="POC18" s="372"/>
      <c r="POD18" s="372"/>
      <c r="POE18" s="372"/>
      <c r="POF18" s="372"/>
      <c r="POG18" s="372"/>
      <c r="POH18" s="372"/>
      <c r="POI18" s="372"/>
      <c r="POJ18" s="372"/>
      <c r="POK18" s="372"/>
      <c r="POL18" s="372"/>
      <c r="POM18" s="372"/>
      <c r="PON18" s="372"/>
      <c r="POO18" s="372"/>
      <c r="POP18" s="372"/>
      <c r="POQ18" s="372"/>
      <c r="POR18" s="372"/>
      <c r="POS18" s="372"/>
      <c r="POT18" s="372"/>
      <c r="POU18" s="372"/>
      <c r="POV18" s="372"/>
      <c r="POW18" s="372"/>
      <c r="POX18" s="372"/>
      <c r="POY18" s="372"/>
      <c r="POZ18" s="372"/>
      <c r="PPA18" s="372"/>
      <c r="PPB18" s="372"/>
      <c r="PPC18" s="372"/>
      <c r="PPD18" s="372"/>
      <c r="PPE18" s="372"/>
      <c r="PPF18" s="372"/>
      <c r="PPG18" s="372"/>
      <c r="PPH18" s="372"/>
      <c r="PPI18" s="372"/>
      <c r="PPJ18" s="372"/>
      <c r="PPK18" s="372"/>
      <c r="PPL18" s="372"/>
      <c r="PPM18" s="372"/>
      <c r="PPN18" s="372"/>
      <c r="PPO18" s="372"/>
      <c r="PPP18" s="372"/>
      <c r="PPQ18" s="372"/>
      <c r="PPR18" s="372"/>
      <c r="PPS18" s="372"/>
      <c r="PPT18" s="372"/>
      <c r="PPU18" s="372"/>
      <c r="PPV18" s="372"/>
      <c r="PPW18" s="372"/>
      <c r="PPX18" s="372"/>
      <c r="PPY18" s="372"/>
      <c r="PPZ18" s="372"/>
      <c r="PQA18" s="372"/>
      <c r="PQB18" s="372"/>
      <c r="PQC18" s="372"/>
      <c r="PQD18" s="372"/>
      <c r="PQE18" s="372"/>
      <c r="PQF18" s="372"/>
      <c r="PQG18" s="372"/>
      <c r="PQH18" s="372"/>
      <c r="PQI18" s="372"/>
      <c r="PQJ18" s="372"/>
      <c r="PQK18" s="372"/>
      <c r="PQL18" s="372"/>
      <c r="PQM18" s="372"/>
      <c r="PQN18" s="372"/>
      <c r="PQO18" s="372"/>
      <c r="PQP18" s="372"/>
      <c r="PQQ18" s="372"/>
      <c r="PQR18" s="372"/>
      <c r="PQS18" s="372"/>
      <c r="PQT18" s="372"/>
      <c r="PQU18" s="372"/>
      <c r="PQV18" s="372"/>
      <c r="PQW18" s="372"/>
      <c r="PQX18" s="372"/>
      <c r="PQY18" s="372"/>
      <c r="PQZ18" s="372"/>
      <c r="PRA18" s="372"/>
      <c r="PRB18" s="372"/>
      <c r="PRC18" s="372"/>
      <c r="PRD18" s="372"/>
      <c r="PRE18" s="372"/>
      <c r="PRF18" s="372"/>
      <c r="PRG18" s="372"/>
      <c r="PRH18" s="372"/>
      <c r="PRI18" s="372"/>
      <c r="PRJ18" s="372"/>
      <c r="PRK18" s="372"/>
      <c r="PRL18" s="372"/>
      <c r="PRM18" s="372"/>
      <c r="PRN18" s="372"/>
      <c r="PRO18" s="372"/>
      <c r="PRP18" s="372"/>
      <c r="PRQ18" s="372"/>
      <c r="PRR18" s="372"/>
      <c r="PRS18" s="372"/>
      <c r="PRT18" s="372"/>
      <c r="PRU18" s="372"/>
      <c r="PRV18" s="372"/>
      <c r="PRW18" s="372"/>
      <c r="PRX18" s="372"/>
      <c r="PRY18" s="372"/>
      <c r="PRZ18" s="372"/>
      <c r="PSA18" s="372"/>
      <c r="PSB18" s="372"/>
      <c r="PSC18" s="372"/>
      <c r="PSD18" s="372"/>
      <c r="PSE18" s="372"/>
      <c r="PSF18" s="372"/>
      <c r="PSG18" s="372"/>
      <c r="PSH18" s="372"/>
      <c r="PSI18" s="372"/>
      <c r="PSJ18" s="372"/>
      <c r="PSK18" s="372"/>
      <c r="PSL18" s="372"/>
      <c r="PSM18" s="372"/>
      <c r="PSN18" s="372"/>
      <c r="PSO18" s="372"/>
      <c r="PSP18" s="372"/>
      <c r="PSQ18" s="372"/>
      <c r="PSR18" s="372"/>
      <c r="PSS18" s="372"/>
      <c r="PST18" s="372"/>
      <c r="PSU18" s="372"/>
      <c r="PSV18" s="372"/>
      <c r="PSW18" s="372"/>
      <c r="PSX18" s="372"/>
      <c r="PSY18" s="372"/>
      <c r="PSZ18" s="372"/>
      <c r="PTA18" s="372"/>
      <c r="PTB18" s="372"/>
      <c r="PTC18" s="372"/>
      <c r="PTD18" s="372"/>
      <c r="PTE18" s="372"/>
      <c r="PTF18" s="372"/>
      <c r="PTG18" s="372"/>
      <c r="PTH18" s="372"/>
      <c r="PTI18" s="372"/>
      <c r="PTJ18" s="372"/>
      <c r="PTK18" s="372"/>
      <c r="PTL18" s="372"/>
      <c r="PTM18" s="372"/>
      <c r="PTN18" s="372"/>
      <c r="PTO18" s="372"/>
      <c r="PTP18" s="372"/>
      <c r="PTQ18" s="372"/>
      <c r="PTR18" s="372"/>
      <c r="PTS18" s="372"/>
      <c r="PTT18" s="372"/>
      <c r="PTU18" s="372"/>
      <c r="PTV18" s="372"/>
      <c r="PTW18" s="372"/>
      <c r="PTX18" s="372"/>
      <c r="PTY18" s="372"/>
      <c r="PTZ18" s="372"/>
      <c r="PUA18" s="372"/>
      <c r="PUB18" s="372"/>
      <c r="PUC18" s="372"/>
      <c r="PUD18" s="372"/>
      <c r="PUE18" s="372"/>
      <c r="PUF18" s="372"/>
      <c r="PUG18" s="372"/>
      <c r="PUH18" s="372"/>
      <c r="PUI18" s="372"/>
      <c r="PUJ18" s="372"/>
      <c r="PUK18" s="372"/>
      <c r="PUL18" s="372"/>
      <c r="PUM18" s="372"/>
      <c r="PUN18" s="372"/>
      <c r="PUO18" s="372"/>
      <c r="PUP18" s="372"/>
      <c r="PUQ18" s="372"/>
      <c r="PUR18" s="372"/>
      <c r="PUS18" s="372"/>
      <c r="PUT18" s="372"/>
      <c r="PUU18" s="372"/>
      <c r="PUV18" s="372"/>
      <c r="PUW18" s="372"/>
      <c r="PUX18" s="372"/>
      <c r="PUY18" s="372"/>
      <c r="PUZ18" s="372"/>
      <c r="PVA18" s="372"/>
      <c r="PVB18" s="372"/>
      <c r="PVC18" s="372"/>
      <c r="PVD18" s="372"/>
      <c r="PVE18" s="372"/>
      <c r="PVF18" s="372"/>
      <c r="PVG18" s="372"/>
      <c r="PVH18" s="372"/>
      <c r="PVI18" s="372"/>
      <c r="PVJ18" s="372"/>
      <c r="PVK18" s="372"/>
      <c r="PVL18" s="372"/>
      <c r="PVM18" s="372"/>
      <c r="PVN18" s="372"/>
      <c r="PVO18" s="372"/>
      <c r="PVP18" s="372"/>
      <c r="PVQ18" s="372"/>
      <c r="PVR18" s="372"/>
      <c r="PVS18" s="372"/>
      <c r="PVT18" s="372"/>
      <c r="PVU18" s="372"/>
      <c r="PVV18" s="372"/>
      <c r="PVW18" s="372"/>
      <c r="PVX18" s="372"/>
      <c r="PVY18" s="372"/>
      <c r="PVZ18" s="372"/>
      <c r="PWA18" s="372"/>
      <c r="PWB18" s="372"/>
      <c r="PWC18" s="372"/>
      <c r="PWD18" s="372"/>
      <c r="PWE18" s="372"/>
      <c r="PWF18" s="372"/>
      <c r="PWG18" s="372"/>
      <c r="PWH18" s="372"/>
      <c r="PWI18" s="372"/>
      <c r="PWJ18" s="372"/>
      <c r="PWK18" s="372"/>
      <c r="PWL18" s="372"/>
      <c r="PWM18" s="372"/>
      <c r="PWN18" s="372"/>
      <c r="PWO18" s="372"/>
      <c r="PWP18" s="372"/>
      <c r="PWQ18" s="372"/>
      <c r="PWR18" s="372"/>
      <c r="PWS18" s="372"/>
      <c r="PWT18" s="372"/>
      <c r="PWU18" s="372"/>
      <c r="PWV18" s="372"/>
      <c r="PWW18" s="372"/>
      <c r="PWX18" s="372"/>
      <c r="PWY18" s="372"/>
      <c r="PWZ18" s="372"/>
      <c r="PXA18" s="372"/>
      <c r="PXB18" s="372"/>
      <c r="PXC18" s="372"/>
      <c r="PXD18" s="372"/>
      <c r="PXE18" s="372"/>
      <c r="PXF18" s="372"/>
      <c r="PXG18" s="372"/>
      <c r="PXH18" s="372"/>
      <c r="PXI18" s="372"/>
      <c r="PXJ18" s="372"/>
      <c r="PXK18" s="372"/>
      <c r="PXL18" s="372"/>
      <c r="PXM18" s="372"/>
      <c r="PXN18" s="372"/>
      <c r="PXO18" s="372"/>
      <c r="PXP18" s="372"/>
      <c r="PXQ18" s="372"/>
      <c r="PXR18" s="372"/>
      <c r="PXS18" s="372"/>
      <c r="PXT18" s="372"/>
      <c r="PXU18" s="372"/>
      <c r="PXV18" s="372"/>
      <c r="PXW18" s="372"/>
      <c r="PXX18" s="372"/>
      <c r="PXY18" s="372"/>
      <c r="PXZ18" s="372"/>
      <c r="PYA18" s="372"/>
      <c r="PYB18" s="372"/>
      <c r="PYC18" s="372"/>
      <c r="PYD18" s="372"/>
      <c r="PYE18" s="372"/>
      <c r="PYF18" s="372"/>
      <c r="PYG18" s="372"/>
      <c r="PYH18" s="372"/>
      <c r="PYI18" s="372"/>
      <c r="PYJ18" s="372"/>
      <c r="PYK18" s="372"/>
      <c r="PYL18" s="372"/>
      <c r="PYM18" s="372"/>
      <c r="PYN18" s="372"/>
      <c r="PYO18" s="372"/>
      <c r="PYP18" s="372"/>
      <c r="PYQ18" s="372"/>
      <c r="PYR18" s="372"/>
      <c r="PYS18" s="372"/>
      <c r="PYT18" s="372"/>
      <c r="PYU18" s="372"/>
      <c r="PYV18" s="372"/>
      <c r="PYW18" s="372"/>
      <c r="PYX18" s="372"/>
      <c r="PYY18" s="372"/>
      <c r="PYZ18" s="372"/>
      <c r="PZA18" s="372"/>
      <c r="PZB18" s="372"/>
      <c r="PZC18" s="372"/>
      <c r="PZD18" s="372"/>
      <c r="PZE18" s="372"/>
      <c r="PZF18" s="372"/>
      <c r="PZG18" s="372"/>
      <c r="PZH18" s="372"/>
      <c r="PZI18" s="372"/>
      <c r="PZJ18" s="372"/>
      <c r="PZK18" s="372"/>
      <c r="PZL18" s="372"/>
      <c r="PZM18" s="372"/>
      <c r="PZN18" s="372"/>
      <c r="PZO18" s="372"/>
      <c r="PZP18" s="372"/>
      <c r="PZQ18" s="372"/>
      <c r="PZR18" s="372"/>
      <c r="PZS18" s="372"/>
      <c r="PZT18" s="372"/>
      <c r="PZU18" s="372"/>
      <c r="PZV18" s="372"/>
      <c r="PZW18" s="372"/>
      <c r="PZX18" s="372"/>
      <c r="PZY18" s="372"/>
      <c r="PZZ18" s="372"/>
      <c r="QAA18" s="372"/>
      <c r="QAB18" s="372"/>
      <c r="QAC18" s="372"/>
      <c r="QAD18" s="372"/>
      <c r="QAE18" s="372"/>
      <c r="QAF18" s="372"/>
      <c r="QAG18" s="372"/>
      <c r="QAH18" s="372"/>
      <c r="QAI18" s="372"/>
      <c r="QAJ18" s="372"/>
      <c r="QAK18" s="372"/>
      <c r="QAL18" s="372"/>
      <c r="QAM18" s="372"/>
      <c r="QAN18" s="372"/>
      <c r="QAO18" s="372"/>
      <c r="QAP18" s="372"/>
      <c r="QAQ18" s="372"/>
      <c r="QAR18" s="372"/>
      <c r="QAS18" s="372"/>
      <c r="QAT18" s="372"/>
      <c r="QAU18" s="372"/>
      <c r="QAV18" s="372"/>
      <c r="QAW18" s="372"/>
      <c r="QAX18" s="372"/>
      <c r="QAY18" s="372"/>
      <c r="QAZ18" s="372"/>
      <c r="QBA18" s="372"/>
      <c r="QBB18" s="372"/>
      <c r="QBC18" s="372"/>
      <c r="QBD18" s="372"/>
      <c r="QBE18" s="372"/>
      <c r="QBF18" s="372"/>
      <c r="QBG18" s="372"/>
      <c r="QBH18" s="372"/>
      <c r="QBI18" s="372"/>
      <c r="QBJ18" s="372"/>
      <c r="QBK18" s="372"/>
      <c r="QBL18" s="372"/>
      <c r="QBM18" s="372"/>
      <c r="QBN18" s="372"/>
      <c r="QBO18" s="372"/>
      <c r="QBP18" s="372"/>
      <c r="QBQ18" s="372"/>
      <c r="QBR18" s="372"/>
      <c r="QBS18" s="372"/>
      <c r="QBT18" s="372"/>
      <c r="QBU18" s="372"/>
      <c r="QBV18" s="372"/>
      <c r="QBW18" s="372"/>
      <c r="QBX18" s="372"/>
      <c r="QBY18" s="372"/>
      <c r="QBZ18" s="372"/>
      <c r="QCA18" s="372"/>
      <c r="QCB18" s="372"/>
      <c r="QCC18" s="372"/>
      <c r="QCD18" s="372"/>
      <c r="QCE18" s="372"/>
      <c r="QCF18" s="372"/>
      <c r="QCG18" s="372"/>
      <c r="QCH18" s="372"/>
      <c r="QCI18" s="372"/>
      <c r="QCJ18" s="372"/>
      <c r="QCK18" s="372"/>
      <c r="QCL18" s="372"/>
      <c r="QCM18" s="372"/>
      <c r="QCN18" s="372"/>
      <c r="QCO18" s="372"/>
      <c r="QCP18" s="372"/>
      <c r="QCQ18" s="372"/>
      <c r="QCR18" s="372"/>
      <c r="QCS18" s="372"/>
      <c r="QCT18" s="372"/>
      <c r="QCU18" s="372"/>
      <c r="QCV18" s="372"/>
      <c r="QCW18" s="372"/>
      <c r="QCX18" s="372"/>
      <c r="QCY18" s="372"/>
      <c r="QCZ18" s="372"/>
      <c r="QDA18" s="372"/>
      <c r="QDB18" s="372"/>
      <c r="QDC18" s="372"/>
      <c r="QDD18" s="372"/>
      <c r="QDE18" s="372"/>
      <c r="QDF18" s="372"/>
      <c r="QDG18" s="372"/>
      <c r="QDH18" s="372"/>
      <c r="QDI18" s="372"/>
      <c r="QDJ18" s="372"/>
      <c r="QDK18" s="372"/>
      <c r="QDL18" s="372"/>
      <c r="QDM18" s="372"/>
      <c r="QDN18" s="372"/>
      <c r="QDO18" s="372"/>
      <c r="QDP18" s="372"/>
      <c r="QDQ18" s="372"/>
      <c r="QDR18" s="372"/>
      <c r="QDS18" s="372"/>
      <c r="QDT18" s="372"/>
      <c r="QDU18" s="372"/>
      <c r="QDV18" s="372"/>
      <c r="QDW18" s="372"/>
      <c r="QDX18" s="372"/>
      <c r="QDY18" s="372"/>
      <c r="QDZ18" s="372"/>
      <c r="QEA18" s="372"/>
      <c r="QEB18" s="372"/>
      <c r="QEC18" s="372"/>
      <c r="QED18" s="372"/>
      <c r="QEE18" s="372"/>
      <c r="QEF18" s="372"/>
      <c r="QEG18" s="372"/>
      <c r="QEH18" s="372"/>
      <c r="QEI18" s="372"/>
      <c r="QEJ18" s="372"/>
      <c r="QEK18" s="372"/>
      <c r="QEL18" s="372"/>
      <c r="QEM18" s="372"/>
      <c r="QEN18" s="372"/>
      <c r="QEO18" s="372"/>
      <c r="QEP18" s="372"/>
      <c r="QEQ18" s="372"/>
      <c r="QER18" s="372"/>
      <c r="QES18" s="372"/>
      <c r="QET18" s="372"/>
      <c r="QEU18" s="372"/>
      <c r="QEV18" s="372"/>
      <c r="QEW18" s="372"/>
      <c r="QEX18" s="372"/>
      <c r="QEY18" s="372"/>
      <c r="QEZ18" s="372"/>
      <c r="QFA18" s="372"/>
      <c r="QFB18" s="372"/>
      <c r="QFC18" s="372"/>
      <c r="QFD18" s="372"/>
      <c r="QFE18" s="372"/>
      <c r="QFF18" s="372"/>
      <c r="QFG18" s="372"/>
      <c r="QFH18" s="372"/>
      <c r="QFI18" s="372"/>
      <c r="QFJ18" s="372"/>
      <c r="QFK18" s="372"/>
      <c r="QFL18" s="372"/>
      <c r="QFM18" s="372"/>
      <c r="QFN18" s="372"/>
      <c r="QFO18" s="372"/>
      <c r="QFP18" s="372"/>
      <c r="QFQ18" s="372"/>
      <c r="QFR18" s="372"/>
      <c r="QFS18" s="372"/>
      <c r="QFT18" s="372"/>
      <c r="QFU18" s="372"/>
      <c r="QFV18" s="372"/>
      <c r="QFW18" s="372"/>
      <c r="QFX18" s="372"/>
      <c r="QFY18" s="372"/>
      <c r="QFZ18" s="372"/>
      <c r="QGA18" s="372"/>
      <c r="QGB18" s="372"/>
      <c r="QGC18" s="372"/>
      <c r="QGD18" s="372"/>
      <c r="QGE18" s="372"/>
      <c r="QGF18" s="372"/>
      <c r="QGG18" s="372"/>
      <c r="QGH18" s="372"/>
      <c r="QGI18" s="372"/>
      <c r="QGJ18" s="372"/>
      <c r="QGK18" s="372"/>
      <c r="QGL18" s="372"/>
      <c r="QGM18" s="372"/>
      <c r="QGN18" s="372"/>
      <c r="QGO18" s="372"/>
      <c r="QGP18" s="372"/>
      <c r="QGQ18" s="372"/>
      <c r="QGR18" s="372"/>
      <c r="QGS18" s="372"/>
      <c r="QGT18" s="372"/>
      <c r="QGU18" s="372"/>
      <c r="QGV18" s="372"/>
      <c r="QGW18" s="372"/>
      <c r="QGX18" s="372"/>
      <c r="QGY18" s="372"/>
      <c r="QGZ18" s="372"/>
      <c r="QHA18" s="372"/>
      <c r="QHB18" s="372"/>
      <c r="QHC18" s="372"/>
      <c r="QHD18" s="372"/>
      <c r="QHE18" s="372"/>
      <c r="QHF18" s="372"/>
      <c r="QHG18" s="372"/>
      <c r="QHH18" s="372"/>
      <c r="QHI18" s="372"/>
      <c r="QHJ18" s="372"/>
      <c r="QHK18" s="372"/>
      <c r="QHL18" s="372"/>
      <c r="QHM18" s="372"/>
      <c r="QHN18" s="372"/>
      <c r="QHO18" s="372"/>
      <c r="QHP18" s="372"/>
      <c r="QHQ18" s="372"/>
      <c r="QHR18" s="372"/>
      <c r="QHS18" s="372"/>
      <c r="QHT18" s="372"/>
      <c r="QHU18" s="372"/>
      <c r="QHV18" s="372"/>
      <c r="QHW18" s="372"/>
      <c r="QHX18" s="372"/>
      <c r="QHY18" s="372"/>
      <c r="QHZ18" s="372"/>
      <c r="QIA18" s="372"/>
      <c r="QIB18" s="372"/>
      <c r="QIC18" s="372"/>
      <c r="QID18" s="372"/>
      <c r="QIE18" s="372"/>
      <c r="QIF18" s="372"/>
      <c r="QIG18" s="372"/>
      <c r="QIH18" s="372"/>
      <c r="QII18" s="372"/>
      <c r="QIJ18" s="372"/>
      <c r="QIK18" s="372"/>
      <c r="QIL18" s="372"/>
      <c r="QIM18" s="372"/>
      <c r="QIN18" s="372"/>
      <c r="QIO18" s="372"/>
      <c r="QIP18" s="372"/>
      <c r="QIQ18" s="372"/>
      <c r="QIR18" s="372"/>
      <c r="QIS18" s="372"/>
      <c r="QIT18" s="372"/>
      <c r="QIU18" s="372"/>
      <c r="QIV18" s="372"/>
      <c r="QIW18" s="372"/>
      <c r="QIX18" s="372"/>
      <c r="QIY18" s="372"/>
      <c r="QIZ18" s="372"/>
      <c r="QJA18" s="372"/>
      <c r="QJB18" s="372"/>
      <c r="QJC18" s="372"/>
      <c r="QJD18" s="372"/>
      <c r="QJE18" s="372"/>
      <c r="QJF18" s="372"/>
      <c r="QJG18" s="372"/>
      <c r="QJH18" s="372"/>
      <c r="QJI18" s="372"/>
      <c r="QJJ18" s="372"/>
      <c r="QJK18" s="372"/>
      <c r="QJL18" s="372"/>
      <c r="QJM18" s="372"/>
      <c r="QJN18" s="372"/>
      <c r="QJO18" s="372"/>
      <c r="QJP18" s="372"/>
      <c r="QJQ18" s="372"/>
      <c r="QJR18" s="372"/>
      <c r="QJS18" s="372"/>
      <c r="QJT18" s="372"/>
      <c r="QJU18" s="372"/>
      <c r="QJV18" s="372"/>
      <c r="QJW18" s="372"/>
      <c r="QJX18" s="372"/>
      <c r="QJY18" s="372"/>
      <c r="QJZ18" s="372"/>
      <c r="QKA18" s="372"/>
      <c r="QKB18" s="372"/>
      <c r="QKC18" s="372"/>
      <c r="QKD18" s="372"/>
      <c r="QKE18" s="372"/>
      <c r="QKF18" s="372"/>
      <c r="QKG18" s="372"/>
      <c r="QKH18" s="372"/>
      <c r="QKI18" s="372"/>
      <c r="QKJ18" s="372"/>
      <c r="QKK18" s="372"/>
      <c r="QKL18" s="372"/>
      <c r="QKM18" s="372"/>
      <c r="QKN18" s="372"/>
      <c r="QKO18" s="372"/>
      <c r="QKP18" s="372"/>
      <c r="QKQ18" s="372"/>
      <c r="QKR18" s="372"/>
      <c r="QKS18" s="372"/>
      <c r="QKT18" s="372"/>
      <c r="QKU18" s="372"/>
      <c r="QKV18" s="372"/>
      <c r="QKW18" s="372"/>
      <c r="QKX18" s="372"/>
      <c r="QKY18" s="372"/>
      <c r="QKZ18" s="372"/>
      <c r="QLA18" s="372"/>
      <c r="QLB18" s="372"/>
      <c r="QLC18" s="372"/>
      <c r="QLD18" s="372"/>
      <c r="QLE18" s="372"/>
      <c r="QLF18" s="372"/>
      <c r="QLG18" s="372"/>
      <c r="QLH18" s="372"/>
      <c r="QLI18" s="372"/>
      <c r="QLJ18" s="372"/>
      <c r="QLK18" s="372"/>
      <c r="QLL18" s="372"/>
      <c r="QLM18" s="372"/>
      <c r="QLN18" s="372"/>
      <c r="QLO18" s="372"/>
      <c r="QLP18" s="372"/>
      <c r="QLQ18" s="372"/>
      <c r="QLR18" s="372"/>
      <c r="QLS18" s="372"/>
      <c r="QLT18" s="372"/>
      <c r="QLU18" s="372"/>
      <c r="QLV18" s="372"/>
      <c r="QLW18" s="372"/>
      <c r="QLX18" s="372"/>
      <c r="QLY18" s="372"/>
      <c r="QLZ18" s="372"/>
      <c r="QMA18" s="372"/>
      <c r="QMB18" s="372"/>
      <c r="QMC18" s="372"/>
      <c r="QMD18" s="372"/>
      <c r="QME18" s="372"/>
      <c r="QMF18" s="372"/>
      <c r="QMG18" s="372"/>
      <c r="QMH18" s="372"/>
      <c r="QMI18" s="372"/>
      <c r="QMJ18" s="372"/>
      <c r="QMK18" s="372"/>
      <c r="QML18" s="372"/>
      <c r="QMM18" s="372"/>
      <c r="QMN18" s="372"/>
      <c r="QMO18" s="372"/>
      <c r="QMP18" s="372"/>
      <c r="QMQ18" s="372"/>
      <c r="QMR18" s="372"/>
      <c r="QMS18" s="372"/>
      <c r="QMT18" s="372"/>
      <c r="QMU18" s="372"/>
      <c r="QMV18" s="372"/>
      <c r="QMW18" s="372"/>
      <c r="QMX18" s="372"/>
      <c r="QMY18" s="372"/>
      <c r="QMZ18" s="372"/>
      <c r="QNA18" s="372"/>
      <c r="QNB18" s="372"/>
      <c r="QNC18" s="372"/>
      <c r="QND18" s="372"/>
      <c r="QNE18" s="372"/>
      <c r="QNF18" s="372"/>
      <c r="QNG18" s="372"/>
      <c r="QNH18" s="372"/>
      <c r="QNI18" s="372"/>
      <c r="QNJ18" s="372"/>
      <c r="QNK18" s="372"/>
      <c r="QNL18" s="372"/>
      <c r="QNM18" s="372"/>
      <c r="QNN18" s="372"/>
      <c r="QNO18" s="372"/>
      <c r="QNP18" s="372"/>
      <c r="QNQ18" s="372"/>
      <c r="QNR18" s="372"/>
      <c r="QNS18" s="372"/>
      <c r="QNT18" s="372"/>
      <c r="QNU18" s="372"/>
      <c r="QNV18" s="372"/>
      <c r="QNW18" s="372"/>
      <c r="QNX18" s="372"/>
      <c r="QNY18" s="372"/>
      <c r="QNZ18" s="372"/>
      <c r="QOA18" s="372"/>
      <c r="QOB18" s="372"/>
      <c r="QOC18" s="372"/>
      <c r="QOD18" s="372"/>
      <c r="QOE18" s="372"/>
      <c r="QOF18" s="372"/>
      <c r="QOG18" s="372"/>
      <c r="QOH18" s="372"/>
      <c r="QOI18" s="372"/>
      <c r="QOJ18" s="372"/>
      <c r="QOK18" s="372"/>
      <c r="QOL18" s="372"/>
      <c r="QOM18" s="372"/>
      <c r="QON18" s="372"/>
      <c r="QOO18" s="372"/>
      <c r="QOP18" s="372"/>
      <c r="QOQ18" s="372"/>
      <c r="QOR18" s="372"/>
      <c r="QOS18" s="372"/>
      <c r="QOT18" s="372"/>
      <c r="QOU18" s="372"/>
      <c r="QOV18" s="372"/>
      <c r="QOW18" s="372"/>
      <c r="QOX18" s="372"/>
      <c r="QOY18" s="372"/>
      <c r="QOZ18" s="372"/>
      <c r="QPA18" s="372"/>
      <c r="QPB18" s="372"/>
      <c r="QPC18" s="372"/>
      <c r="QPD18" s="372"/>
      <c r="QPE18" s="372"/>
      <c r="QPF18" s="372"/>
      <c r="QPG18" s="372"/>
      <c r="QPH18" s="372"/>
      <c r="QPI18" s="372"/>
      <c r="QPJ18" s="372"/>
      <c r="QPK18" s="372"/>
      <c r="QPL18" s="372"/>
      <c r="QPM18" s="372"/>
      <c r="QPN18" s="372"/>
      <c r="QPO18" s="372"/>
      <c r="QPP18" s="372"/>
      <c r="QPQ18" s="372"/>
      <c r="QPR18" s="372"/>
      <c r="QPS18" s="372"/>
      <c r="QPT18" s="372"/>
      <c r="QPU18" s="372"/>
      <c r="QPV18" s="372"/>
      <c r="QPW18" s="372"/>
      <c r="QPX18" s="372"/>
      <c r="QPY18" s="372"/>
      <c r="QPZ18" s="372"/>
      <c r="QQA18" s="372"/>
      <c r="QQB18" s="372"/>
      <c r="QQC18" s="372"/>
      <c r="QQD18" s="372"/>
      <c r="QQE18" s="372"/>
      <c r="QQF18" s="372"/>
      <c r="QQG18" s="372"/>
      <c r="QQH18" s="372"/>
      <c r="QQI18" s="372"/>
      <c r="QQJ18" s="372"/>
      <c r="QQK18" s="372"/>
      <c r="QQL18" s="372"/>
      <c r="QQM18" s="372"/>
      <c r="QQN18" s="372"/>
      <c r="QQO18" s="372"/>
      <c r="QQP18" s="372"/>
      <c r="QQQ18" s="372"/>
      <c r="QQR18" s="372"/>
      <c r="QQS18" s="372"/>
      <c r="QQT18" s="372"/>
      <c r="QQU18" s="372"/>
      <c r="QQV18" s="372"/>
      <c r="QQW18" s="372"/>
      <c r="QQX18" s="372"/>
      <c r="QQY18" s="372"/>
      <c r="QQZ18" s="372"/>
      <c r="QRA18" s="372"/>
      <c r="QRB18" s="372"/>
      <c r="QRC18" s="372"/>
      <c r="QRD18" s="372"/>
      <c r="QRE18" s="372"/>
      <c r="QRF18" s="372"/>
      <c r="QRG18" s="372"/>
      <c r="QRH18" s="372"/>
      <c r="QRI18" s="372"/>
      <c r="QRJ18" s="372"/>
      <c r="QRK18" s="372"/>
      <c r="QRL18" s="372"/>
      <c r="QRM18" s="372"/>
      <c r="QRN18" s="372"/>
      <c r="QRO18" s="372"/>
      <c r="QRP18" s="372"/>
      <c r="QRQ18" s="372"/>
      <c r="QRR18" s="372"/>
      <c r="QRS18" s="372"/>
      <c r="QRT18" s="372"/>
      <c r="QRU18" s="372"/>
      <c r="QRV18" s="372"/>
      <c r="QRW18" s="372"/>
      <c r="QRX18" s="372"/>
      <c r="QRY18" s="372"/>
      <c r="QRZ18" s="372"/>
      <c r="QSA18" s="372"/>
      <c r="QSB18" s="372"/>
      <c r="QSC18" s="372"/>
      <c r="QSD18" s="372"/>
      <c r="QSE18" s="372"/>
      <c r="QSF18" s="372"/>
      <c r="QSG18" s="372"/>
      <c r="QSH18" s="372"/>
      <c r="QSI18" s="372"/>
      <c r="QSJ18" s="372"/>
      <c r="QSK18" s="372"/>
      <c r="QSL18" s="372"/>
      <c r="QSM18" s="372"/>
      <c r="QSN18" s="372"/>
      <c r="QSO18" s="372"/>
      <c r="QSP18" s="372"/>
      <c r="QSQ18" s="372"/>
      <c r="QSR18" s="372"/>
      <c r="QSS18" s="372"/>
      <c r="QST18" s="372"/>
      <c r="QSU18" s="372"/>
      <c r="QSV18" s="372"/>
      <c r="QSW18" s="372"/>
      <c r="QSX18" s="372"/>
      <c r="QSY18" s="372"/>
      <c r="QSZ18" s="372"/>
      <c r="QTA18" s="372"/>
      <c r="QTB18" s="372"/>
      <c r="QTC18" s="372"/>
      <c r="QTD18" s="372"/>
      <c r="QTE18" s="372"/>
      <c r="QTF18" s="372"/>
      <c r="QTG18" s="372"/>
      <c r="QTH18" s="372"/>
      <c r="QTI18" s="372"/>
      <c r="QTJ18" s="372"/>
      <c r="QTK18" s="372"/>
      <c r="QTL18" s="372"/>
      <c r="QTM18" s="372"/>
      <c r="QTN18" s="372"/>
      <c r="QTO18" s="372"/>
      <c r="QTP18" s="372"/>
      <c r="QTQ18" s="372"/>
      <c r="QTR18" s="372"/>
      <c r="QTS18" s="372"/>
      <c r="QTT18" s="372"/>
      <c r="QTU18" s="372"/>
      <c r="QTV18" s="372"/>
      <c r="QTW18" s="372"/>
      <c r="QTX18" s="372"/>
      <c r="QTY18" s="372"/>
      <c r="QTZ18" s="372"/>
      <c r="QUA18" s="372"/>
      <c r="QUB18" s="372"/>
      <c r="QUC18" s="372"/>
      <c r="QUD18" s="372"/>
      <c r="QUE18" s="372"/>
      <c r="QUF18" s="372"/>
      <c r="QUG18" s="372"/>
      <c r="QUH18" s="372"/>
      <c r="QUI18" s="372"/>
      <c r="QUJ18" s="372"/>
      <c r="QUK18" s="372"/>
      <c r="QUL18" s="372"/>
      <c r="QUM18" s="372"/>
      <c r="QUN18" s="372"/>
      <c r="QUO18" s="372"/>
      <c r="QUP18" s="372"/>
      <c r="QUQ18" s="372"/>
      <c r="QUR18" s="372"/>
      <c r="QUS18" s="372"/>
      <c r="QUT18" s="372"/>
      <c r="QUU18" s="372"/>
      <c r="QUV18" s="372"/>
      <c r="QUW18" s="372"/>
      <c r="QUX18" s="372"/>
      <c r="QUY18" s="372"/>
      <c r="QUZ18" s="372"/>
      <c r="QVA18" s="372"/>
      <c r="QVB18" s="372"/>
      <c r="QVC18" s="372"/>
      <c r="QVD18" s="372"/>
      <c r="QVE18" s="372"/>
      <c r="QVF18" s="372"/>
      <c r="QVG18" s="372"/>
      <c r="QVH18" s="372"/>
      <c r="QVI18" s="372"/>
      <c r="QVJ18" s="372"/>
      <c r="QVK18" s="372"/>
      <c r="QVL18" s="372"/>
      <c r="QVM18" s="372"/>
      <c r="QVN18" s="372"/>
      <c r="QVO18" s="372"/>
      <c r="QVP18" s="372"/>
      <c r="QVQ18" s="372"/>
      <c r="QVR18" s="372"/>
      <c r="QVS18" s="372"/>
      <c r="QVT18" s="372"/>
      <c r="QVU18" s="372"/>
      <c r="QVV18" s="372"/>
      <c r="QVW18" s="372"/>
      <c r="QVX18" s="372"/>
      <c r="QVY18" s="372"/>
      <c r="QVZ18" s="372"/>
      <c r="QWA18" s="372"/>
      <c r="QWB18" s="372"/>
      <c r="QWC18" s="372"/>
      <c r="QWD18" s="372"/>
      <c r="QWE18" s="372"/>
      <c r="QWF18" s="372"/>
      <c r="QWG18" s="372"/>
      <c r="QWH18" s="372"/>
      <c r="QWI18" s="372"/>
      <c r="QWJ18" s="372"/>
      <c r="QWK18" s="372"/>
      <c r="QWL18" s="372"/>
      <c r="QWM18" s="372"/>
      <c r="QWN18" s="372"/>
      <c r="QWO18" s="372"/>
      <c r="QWP18" s="372"/>
      <c r="QWQ18" s="372"/>
      <c r="QWR18" s="372"/>
      <c r="QWS18" s="372"/>
      <c r="QWT18" s="372"/>
      <c r="QWU18" s="372"/>
      <c r="QWV18" s="372"/>
      <c r="QWW18" s="372"/>
      <c r="QWX18" s="372"/>
      <c r="QWY18" s="372"/>
      <c r="QWZ18" s="372"/>
      <c r="QXA18" s="372"/>
      <c r="QXB18" s="372"/>
      <c r="QXC18" s="372"/>
      <c r="QXD18" s="372"/>
      <c r="QXE18" s="372"/>
      <c r="QXF18" s="372"/>
      <c r="QXG18" s="372"/>
      <c r="QXH18" s="372"/>
      <c r="QXI18" s="372"/>
      <c r="QXJ18" s="372"/>
      <c r="QXK18" s="372"/>
      <c r="QXL18" s="372"/>
      <c r="QXM18" s="372"/>
      <c r="QXN18" s="372"/>
      <c r="QXO18" s="372"/>
      <c r="QXP18" s="372"/>
      <c r="QXQ18" s="372"/>
      <c r="QXR18" s="372"/>
      <c r="QXS18" s="372"/>
      <c r="QXT18" s="372"/>
      <c r="QXU18" s="372"/>
      <c r="QXV18" s="372"/>
      <c r="QXW18" s="372"/>
      <c r="QXX18" s="372"/>
      <c r="QXY18" s="372"/>
      <c r="QXZ18" s="372"/>
      <c r="QYA18" s="372"/>
      <c r="QYB18" s="372"/>
      <c r="QYC18" s="372"/>
      <c r="QYD18" s="372"/>
      <c r="QYE18" s="372"/>
      <c r="QYF18" s="372"/>
      <c r="QYG18" s="372"/>
      <c r="QYH18" s="372"/>
      <c r="QYI18" s="372"/>
      <c r="QYJ18" s="372"/>
      <c r="QYK18" s="372"/>
      <c r="QYL18" s="372"/>
      <c r="QYM18" s="372"/>
      <c r="QYN18" s="372"/>
      <c r="QYO18" s="372"/>
      <c r="QYP18" s="372"/>
      <c r="QYQ18" s="372"/>
      <c r="QYR18" s="372"/>
      <c r="QYS18" s="372"/>
      <c r="QYT18" s="372"/>
      <c r="QYU18" s="372"/>
      <c r="QYV18" s="372"/>
      <c r="QYW18" s="372"/>
      <c r="QYX18" s="372"/>
      <c r="QYY18" s="372"/>
      <c r="QYZ18" s="372"/>
      <c r="QZA18" s="372"/>
      <c r="QZB18" s="372"/>
      <c r="QZC18" s="372"/>
      <c r="QZD18" s="372"/>
      <c r="QZE18" s="372"/>
      <c r="QZF18" s="372"/>
      <c r="QZG18" s="372"/>
      <c r="QZH18" s="372"/>
      <c r="QZI18" s="372"/>
      <c r="QZJ18" s="372"/>
      <c r="QZK18" s="372"/>
      <c r="QZL18" s="372"/>
      <c r="QZM18" s="372"/>
      <c r="QZN18" s="372"/>
      <c r="QZO18" s="372"/>
      <c r="QZP18" s="372"/>
      <c r="QZQ18" s="372"/>
      <c r="QZR18" s="372"/>
      <c r="QZS18" s="372"/>
      <c r="QZT18" s="372"/>
      <c r="QZU18" s="372"/>
      <c r="QZV18" s="372"/>
      <c r="QZW18" s="372"/>
      <c r="QZX18" s="372"/>
      <c r="QZY18" s="372"/>
      <c r="QZZ18" s="372"/>
      <c r="RAA18" s="372"/>
      <c r="RAB18" s="372"/>
      <c r="RAC18" s="372"/>
      <c r="RAD18" s="372"/>
      <c r="RAE18" s="372"/>
      <c r="RAF18" s="372"/>
      <c r="RAG18" s="372"/>
      <c r="RAH18" s="372"/>
      <c r="RAI18" s="372"/>
      <c r="RAJ18" s="372"/>
      <c r="RAK18" s="372"/>
      <c r="RAL18" s="372"/>
      <c r="RAM18" s="372"/>
      <c r="RAN18" s="372"/>
      <c r="RAO18" s="372"/>
      <c r="RAP18" s="372"/>
      <c r="RAQ18" s="372"/>
      <c r="RAR18" s="372"/>
      <c r="RAS18" s="372"/>
      <c r="RAT18" s="372"/>
      <c r="RAU18" s="372"/>
      <c r="RAV18" s="372"/>
      <c r="RAW18" s="372"/>
      <c r="RAX18" s="372"/>
      <c r="RAY18" s="372"/>
      <c r="RAZ18" s="372"/>
      <c r="RBA18" s="372"/>
      <c r="RBB18" s="372"/>
      <c r="RBC18" s="372"/>
      <c r="RBD18" s="372"/>
      <c r="RBE18" s="372"/>
      <c r="RBF18" s="372"/>
      <c r="RBG18" s="372"/>
      <c r="RBH18" s="372"/>
      <c r="RBI18" s="372"/>
      <c r="RBJ18" s="372"/>
      <c r="RBK18" s="372"/>
      <c r="RBL18" s="372"/>
      <c r="RBM18" s="372"/>
      <c r="RBN18" s="372"/>
      <c r="RBO18" s="372"/>
      <c r="RBP18" s="372"/>
      <c r="RBQ18" s="372"/>
      <c r="RBR18" s="372"/>
      <c r="RBS18" s="372"/>
      <c r="RBT18" s="372"/>
      <c r="RBU18" s="372"/>
      <c r="RBV18" s="372"/>
      <c r="RBW18" s="372"/>
      <c r="RBX18" s="372"/>
      <c r="RBY18" s="372"/>
      <c r="RBZ18" s="372"/>
      <c r="RCA18" s="372"/>
      <c r="RCB18" s="372"/>
      <c r="RCC18" s="372"/>
      <c r="RCD18" s="372"/>
      <c r="RCE18" s="372"/>
      <c r="RCF18" s="372"/>
      <c r="RCG18" s="372"/>
      <c r="RCH18" s="372"/>
      <c r="RCI18" s="372"/>
      <c r="RCJ18" s="372"/>
      <c r="RCK18" s="372"/>
      <c r="RCL18" s="372"/>
      <c r="RCM18" s="372"/>
      <c r="RCN18" s="372"/>
      <c r="RCO18" s="372"/>
      <c r="RCP18" s="372"/>
      <c r="RCQ18" s="372"/>
      <c r="RCR18" s="372"/>
      <c r="RCS18" s="372"/>
      <c r="RCT18" s="372"/>
      <c r="RCU18" s="372"/>
      <c r="RCV18" s="372"/>
      <c r="RCW18" s="372"/>
      <c r="RCX18" s="372"/>
      <c r="RCY18" s="372"/>
      <c r="RCZ18" s="372"/>
      <c r="RDA18" s="372"/>
      <c r="RDB18" s="372"/>
      <c r="RDC18" s="372"/>
      <c r="RDD18" s="372"/>
      <c r="RDE18" s="372"/>
      <c r="RDF18" s="372"/>
      <c r="RDG18" s="372"/>
      <c r="RDH18" s="372"/>
      <c r="RDI18" s="372"/>
      <c r="RDJ18" s="372"/>
      <c r="RDK18" s="372"/>
      <c r="RDL18" s="372"/>
      <c r="RDM18" s="372"/>
      <c r="RDN18" s="372"/>
      <c r="RDO18" s="372"/>
      <c r="RDP18" s="372"/>
      <c r="RDQ18" s="372"/>
      <c r="RDR18" s="372"/>
      <c r="RDS18" s="372"/>
      <c r="RDT18" s="372"/>
      <c r="RDU18" s="372"/>
      <c r="RDV18" s="372"/>
      <c r="RDW18" s="372"/>
      <c r="RDX18" s="372"/>
      <c r="RDY18" s="372"/>
      <c r="RDZ18" s="372"/>
      <c r="REA18" s="372"/>
      <c r="REB18" s="372"/>
      <c r="REC18" s="372"/>
      <c r="RED18" s="372"/>
      <c r="REE18" s="372"/>
      <c r="REF18" s="372"/>
      <c r="REG18" s="372"/>
      <c r="REH18" s="372"/>
      <c r="REI18" s="372"/>
      <c r="REJ18" s="372"/>
      <c r="REK18" s="372"/>
      <c r="REL18" s="372"/>
      <c r="REM18" s="372"/>
      <c r="REN18" s="372"/>
      <c r="REO18" s="372"/>
      <c r="REP18" s="372"/>
      <c r="REQ18" s="372"/>
      <c r="RER18" s="372"/>
      <c r="RES18" s="372"/>
      <c r="RET18" s="372"/>
      <c r="REU18" s="372"/>
      <c r="REV18" s="372"/>
      <c r="REW18" s="372"/>
      <c r="REX18" s="372"/>
      <c r="REY18" s="372"/>
      <c r="REZ18" s="372"/>
      <c r="RFA18" s="372"/>
      <c r="RFB18" s="372"/>
      <c r="RFC18" s="372"/>
      <c r="RFD18" s="372"/>
      <c r="RFE18" s="372"/>
      <c r="RFF18" s="372"/>
      <c r="RFG18" s="372"/>
      <c r="RFH18" s="372"/>
      <c r="RFI18" s="372"/>
      <c r="RFJ18" s="372"/>
      <c r="RFK18" s="372"/>
      <c r="RFL18" s="372"/>
      <c r="RFM18" s="372"/>
      <c r="RFN18" s="372"/>
      <c r="RFO18" s="372"/>
      <c r="RFP18" s="372"/>
      <c r="RFQ18" s="372"/>
      <c r="RFR18" s="372"/>
      <c r="RFS18" s="372"/>
      <c r="RFT18" s="372"/>
      <c r="RFU18" s="372"/>
      <c r="RFV18" s="372"/>
      <c r="RFW18" s="372"/>
      <c r="RFX18" s="372"/>
      <c r="RFY18" s="372"/>
      <c r="RFZ18" s="372"/>
      <c r="RGA18" s="372"/>
      <c r="RGB18" s="372"/>
      <c r="RGC18" s="372"/>
      <c r="RGD18" s="372"/>
      <c r="RGE18" s="372"/>
      <c r="RGF18" s="372"/>
      <c r="RGG18" s="372"/>
      <c r="RGH18" s="372"/>
      <c r="RGI18" s="372"/>
      <c r="RGJ18" s="372"/>
      <c r="RGK18" s="372"/>
      <c r="RGL18" s="372"/>
      <c r="RGM18" s="372"/>
      <c r="RGN18" s="372"/>
      <c r="RGO18" s="372"/>
      <c r="RGP18" s="372"/>
      <c r="RGQ18" s="372"/>
      <c r="RGR18" s="372"/>
      <c r="RGS18" s="372"/>
      <c r="RGT18" s="372"/>
      <c r="RGU18" s="372"/>
      <c r="RGV18" s="372"/>
      <c r="RGW18" s="372"/>
      <c r="RGX18" s="372"/>
      <c r="RGY18" s="372"/>
      <c r="RGZ18" s="372"/>
      <c r="RHA18" s="372"/>
      <c r="RHB18" s="372"/>
      <c r="RHC18" s="372"/>
      <c r="RHD18" s="372"/>
      <c r="RHE18" s="372"/>
      <c r="RHF18" s="372"/>
      <c r="RHG18" s="372"/>
      <c r="RHH18" s="372"/>
      <c r="RHI18" s="372"/>
      <c r="RHJ18" s="372"/>
      <c r="RHK18" s="372"/>
      <c r="RHL18" s="372"/>
      <c r="RHM18" s="372"/>
      <c r="RHN18" s="372"/>
      <c r="RHO18" s="372"/>
      <c r="RHP18" s="372"/>
      <c r="RHQ18" s="372"/>
      <c r="RHR18" s="372"/>
      <c r="RHS18" s="372"/>
      <c r="RHT18" s="372"/>
      <c r="RHU18" s="372"/>
      <c r="RHV18" s="372"/>
      <c r="RHW18" s="372"/>
      <c r="RHX18" s="372"/>
      <c r="RHY18" s="372"/>
      <c r="RHZ18" s="372"/>
      <c r="RIA18" s="372"/>
      <c r="RIB18" s="372"/>
      <c r="RIC18" s="372"/>
      <c r="RID18" s="372"/>
      <c r="RIE18" s="372"/>
      <c r="RIF18" s="372"/>
      <c r="RIG18" s="372"/>
      <c r="RIH18" s="372"/>
      <c r="RII18" s="372"/>
      <c r="RIJ18" s="372"/>
      <c r="RIK18" s="372"/>
      <c r="RIL18" s="372"/>
      <c r="RIM18" s="372"/>
      <c r="RIN18" s="372"/>
      <c r="RIO18" s="372"/>
      <c r="RIP18" s="372"/>
      <c r="RIQ18" s="372"/>
      <c r="RIR18" s="372"/>
      <c r="RIS18" s="372"/>
      <c r="RIT18" s="372"/>
      <c r="RIU18" s="372"/>
      <c r="RIV18" s="372"/>
      <c r="RIW18" s="372"/>
      <c r="RIX18" s="372"/>
      <c r="RIY18" s="372"/>
      <c r="RIZ18" s="372"/>
      <c r="RJA18" s="372"/>
      <c r="RJB18" s="372"/>
      <c r="RJC18" s="372"/>
      <c r="RJD18" s="372"/>
      <c r="RJE18" s="372"/>
      <c r="RJF18" s="372"/>
      <c r="RJG18" s="372"/>
      <c r="RJH18" s="372"/>
      <c r="RJI18" s="372"/>
      <c r="RJJ18" s="372"/>
      <c r="RJK18" s="372"/>
      <c r="RJL18" s="372"/>
      <c r="RJM18" s="372"/>
      <c r="RJN18" s="372"/>
      <c r="RJO18" s="372"/>
      <c r="RJP18" s="372"/>
      <c r="RJQ18" s="372"/>
      <c r="RJR18" s="372"/>
      <c r="RJS18" s="372"/>
      <c r="RJT18" s="372"/>
      <c r="RJU18" s="372"/>
      <c r="RJV18" s="372"/>
      <c r="RJW18" s="372"/>
      <c r="RJX18" s="372"/>
      <c r="RJY18" s="372"/>
      <c r="RJZ18" s="372"/>
      <c r="RKA18" s="372"/>
      <c r="RKB18" s="372"/>
      <c r="RKC18" s="372"/>
      <c r="RKD18" s="372"/>
      <c r="RKE18" s="372"/>
      <c r="RKF18" s="372"/>
      <c r="RKG18" s="372"/>
      <c r="RKH18" s="372"/>
      <c r="RKI18" s="372"/>
      <c r="RKJ18" s="372"/>
      <c r="RKK18" s="372"/>
      <c r="RKL18" s="372"/>
      <c r="RKM18" s="372"/>
      <c r="RKN18" s="372"/>
      <c r="RKO18" s="372"/>
      <c r="RKP18" s="372"/>
      <c r="RKQ18" s="372"/>
      <c r="RKR18" s="372"/>
      <c r="RKS18" s="372"/>
      <c r="RKT18" s="372"/>
      <c r="RKU18" s="372"/>
      <c r="RKV18" s="372"/>
      <c r="RKW18" s="372"/>
      <c r="RKX18" s="372"/>
      <c r="RKY18" s="372"/>
      <c r="RKZ18" s="372"/>
      <c r="RLA18" s="372"/>
      <c r="RLB18" s="372"/>
      <c r="RLC18" s="372"/>
      <c r="RLD18" s="372"/>
      <c r="RLE18" s="372"/>
      <c r="RLF18" s="372"/>
      <c r="RLG18" s="372"/>
      <c r="RLH18" s="372"/>
      <c r="RLI18" s="372"/>
      <c r="RLJ18" s="372"/>
      <c r="RLK18" s="372"/>
      <c r="RLL18" s="372"/>
      <c r="RLM18" s="372"/>
      <c r="RLN18" s="372"/>
      <c r="RLO18" s="372"/>
      <c r="RLP18" s="372"/>
      <c r="RLQ18" s="372"/>
      <c r="RLR18" s="372"/>
      <c r="RLS18" s="372"/>
      <c r="RLT18" s="372"/>
      <c r="RLU18" s="372"/>
      <c r="RLV18" s="372"/>
      <c r="RLW18" s="372"/>
      <c r="RLX18" s="372"/>
      <c r="RLY18" s="372"/>
      <c r="RLZ18" s="372"/>
      <c r="RMA18" s="372"/>
      <c r="RMB18" s="372"/>
      <c r="RMC18" s="372"/>
      <c r="RMD18" s="372"/>
      <c r="RME18" s="372"/>
      <c r="RMF18" s="372"/>
      <c r="RMG18" s="372"/>
      <c r="RMH18" s="372"/>
      <c r="RMI18" s="372"/>
      <c r="RMJ18" s="372"/>
      <c r="RMK18" s="372"/>
      <c r="RML18" s="372"/>
      <c r="RMM18" s="372"/>
      <c r="RMN18" s="372"/>
      <c r="RMO18" s="372"/>
      <c r="RMP18" s="372"/>
      <c r="RMQ18" s="372"/>
      <c r="RMR18" s="372"/>
      <c r="RMS18" s="372"/>
      <c r="RMT18" s="372"/>
      <c r="RMU18" s="372"/>
      <c r="RMV18" s="372"/>
      <c r="RMW18" s="372"/>
      <c r="RMX18" s="372"/>
      <c r="RMY18" s="372"/>
      <c r="RMZ18" s="372"/>
      <c r="RNA18" s="372"/>
      <c r="RNB18" s="372"/>
      <c r="RNC18" s="372"/>
      <c r="RND18" s="372"/>
      <c r="RNE18" s="372"/>
      <c r="RNF18" s="372"/>
      <c r="RNG18" s="372"/>
      <c r="RNH18" s="372"/>
      <c r="RNI18" s="372"/>
      <c r="RNJ18" s="372"/>
      <c r="RNK18" s="372"/>
      <c r="RNL18" s="372"/>
      <c r="RNM18" s="372"/>
      <c r="RNN18" s="372"/>
      <c r="RNO18" s="372"/>
      <c r="RNP18" s="372"/>
      <c r="RNQ18" s="372"/>
      <c r="RNR18" s="372"/>
      <c r="RNS18" s="372"/>
      <c r="RNT18" s="372"/>
      <c r="RNU18" s="372"/>
      <c r="RNV18" s="372"/>
      <c r="RNW18" s="372"/>
      <c r="RNX18" s="372"/>
      <c r="RNY18" s="372"/>
      <c r="RNZ18" s="372"/>
      <c r="ROA18" s="372"/>
      <c r="ROB18" s="372"/>
      <c r="ROC18" s="372"/>
      <c r="ROD18" s="372"/>
      <c r="ROE18" s="372"/>
      <c r="ROF18" s="372"/>
      <c r="ROG18" s="372"/>
      <c r="ROH18" s="372"/>
      <c r="ROI18" s="372"/>
      <c r="ROJ18" s="372"/>
      <c r="ROK18" s="372"/>
      <c r="ROL18" s="372"/>
      <c r="ROM18" s="372"/>
      <c r="RON18" s="372"/>
      <c r="ROO18" s="372"/>
      <c r="ROP18" s="372"/>
      <c r="ROQ18" s="372"/>
      <c r="ROR18" s="372"/>
      <c r="ROS18" s="372"/>
      <c r="ROT18" s="372"/>
      <c r="ROU18" s="372"/>
      <c r="ROV18" s="372"/>
      <c r="ROW18" s="372"/>
      <c r="ROX18" s="372"/>
      <c r="ROY18" s="372"/>
      <c r="ROZ18" s="372"/>
      <c r="RPA18" s="372"/>
      <c r="RPB18" s="372"/>
      <c r="RPC18" s="372"/>
      <c r="RPD18" s="372"/>
      <c r="RPE18" s="372"/>
      <c r="RPF18" s="372"/>
      <c r="RPG18" s="372"/>
      <c r="RPH18" s="372"/>
      <c r="RPI18" s="372"/>
      <c r="RPJ18" s="372"/>
      <c r="RPK18" s="372"/>
      <c r="RPL18" s="372"/>
      <c r="RPM18" s="372"/>
      <c r="RPN18" s="372"/>
      <c r="RPO18" s="372"/>
      <c r="RPP18" s="372"/>
      <c r="RPQ18" s="372"/>
      <c r="RPR18" s="372"/>
      <c r="RPS18" s="372"/>
      <c r="RPT18" s="372"/>
      <c r="RPU18" s="372"/>
      <c r="RPV18" s="372"/>
      <c r="RPW18" s="372"/>
      <c r="RPX18" s="372"/>
      <c r="RPY18" s="372"/>
      <c r="RPZ18" s="372"/>
      <c r="RQA18" s="372"/>
      <c r="RQB18" s="372"/>
      <c r="RQC18" s="372"/>
      <c r="RQD18" s="372"/>
      <c r="RQE18" s="372"/>
      <c r="RQF18" s="372"/>
      <c r="RQG18" s="372"/>
      <c r="RQH18" s="372"/>
      <c r="RQI18" s="372"/>
      <c r="RQJ18" s="372"/>
      <c r="RQK18" s="372"/>
      <c r="RQL18" s="372"/>
      <c r="RQM18" s="372"/>
      <c r="RQN18" s="372"/>
      <c r="RQO18" s="372"/>
      <c r="RQP18" s="372"/>
      <c r="RQQ18" s="372"/>
      <c r="RQR18" s="372"/>
      <c r="RQS18" s="372"/>
      <c r="RQT18" s="372"/>
      <c r="RQU18" s="372"/>
      <c r="RQV18" s="372"/>
      <c r="RQW18" s="372"/>
      <c r="RQX18" s="372"/>
      <c r="RQY18" s="372"/>
      <c r="RQZ18" s="372"/>
      <c r="RRA18" s="372"/>
      <c r="RRB18" s="372"/>
      <c r="RRC18" s="372"/>
      <c r="RRD18" s="372"/>
      <c r="RRE18" s="372"/>
      <c r="RRF18" s="372"/>
      <c r="RRG18" s="372"/>
      <c r="RRH18" s="372"/>
      <c r="RRI18" s="372"/>
      <c r="RRJ18" s="372"/>
      <c r="RRK18" s="372"/>
      <c r="RRL18" s="372"/>
      <c r="RRM18" s="372"/>
      <c r="RRN18" s="372"/>
      <c r="RRO18" s="372"/>
      <c r="RRP18" s="372"/>
      <c r="RRQ18" s="372"/>
      <c r="RRR18" s="372"/>
      <c r="RRS18" s="372"/>
      <c r="RRT18" s="372"/>
      <c r="RRU18" s="372"/>
      <c r="RRV18" s="372"/>
      <c r="RRW18" s="372"/>
      <c r="RRX18" s="372"/>
      <c r="RRY18" s="372"/>
      <c r="RRZ18" s="372"/>
      <c r="RSA18" s="372"/>
      <c r="RSB18" s="372"/>
      <c r="RSC18" s="372"/>
      <c r="RSD18" s="372"/>
      <c r="RSE18" s="372"/>
      <c r="RSF18" s="372"/>
      <c r="RSG18" s="372"/>
      <c r="RSH18" s="372"/>
      <c r="RSI18" s="372"/>
      <c r="RSJ18" s="372"/>
      <c r="RSK18" s="372"/>
      <c r="RSL18" s="372"/>
      <c r="RSM18" s="372"/>
      <c r="RSN18" s="372"/>
      <c r="RSO18" s="372"/>
      <c r="RSP18" s="372"/>
      <c r="RSQ18" s="372"/>
      <c r="RSR18" s="372"/>
      <c r="RSS18" s="372"/>
      <c r="RST18" s="372"/>
      <c r="RSU18" s="372"/>
      <c r="RSV18" s="372"/>
      <c r="RSW18" s="372"/>
      <c r="RSX18" s="372"/>
      <c r="RSY18" s="372"/>
      <c r="RSZ18" s="372"/>
      <c r="RTA18" s="372"/>
      <c r="RTB18" s="372"/>
      <c r="RTC18" s="372"/>
      <c r="RTD18" s="372"/>
      <c r="RTE18" s="372"/>
      <c r="RTF18" s="372"/>
      <c r="RTG18" s="372"/>
      <c r="RTH18" s="372"/>
      <c r="RTI18" s="372"/>
      <c r="RTJ18" s="372"/>
      <c r="RTK18" s="372"/>
      <c r="RTL18" s="372"/>
      <c r="RTM18" s="372"/>
      <c r="RTN18" s="372"/>
      <c r="RTO18" s="372"/>
      <c r="RTP18" s="372"/>
      <c r="RTQ18" s="372"/>
      <c r="RTR18" s="372"/>
      <c r="RTS18" s="372"/>
      <c r="RTT18" s="372"/>
      <c r="RTU18" s="372"/>
      <c r="RTV18" s="372"/>
      <c r="RTW18" s="372"/>
      <c r="RTX18" s="372"/>
      <c r="RTY18" s="372"/>
      <c r="RTZ18" s="372"/>
      <c r="RUA18" s="372"/>
      <c r="RUB18" s="372"/>
      <c r="RUC18" s="372"/>
      <c r="RUD18" s="372"/>
      <c r="RUE18" s="372"/>
      <c r="RUF18" s="372"/>
      <c r="RUG18" s="372"/>
      <c r="RUH18" s="372"/>
      <c r="RUI18" s="372"/>
      <c r="RUJ18" s="372"/>
      <c r="RUK18" s="372"/>
      <c r="RUL18" s="372"/>
      <c r="RUM18" s="372"/>
      <c r="RUN18" s="372"/>
      <c r="RUO18" s="372"/>
      <c r="RUP18" s="372"/>
      <c r="RUQ18" s="372"/>
      <c r="RUR18" s="372"/>
      <c r="RUS18" s="372"/>
      <c r="RUT18" s="372"/>
      <c r="RUU18" s="372"/>
      <c r="RUV18" s="372"/>
      <c r="RUW18" s="372"/>
      <c r="RUX18" s="372"/>
      <c r="RUY18" s="372"/>
      <c r="RUZ18" s="372"/>
      <c r="RVA18" s="372"/>
      <c r="RVB18" s="372"/>
      <c r="RVC18" s="372"/>
      <c r="RVD18" s="372"/>
      <c r="RVE18" s="372"/>
      <c r="RVF18" s="372"/>
      <c r="RVG18" s="372"/>
      <c r="RVH18" s="372"/>
      <c r="RVI18" s="372"/>
      <c r="RVJ18" s="372"/>
      <c r="RVK18" s="372"/>
      <c r="RVL18" s="372"/>
      <c r="RVM18" s="372"/>
      <c r="RVN18" s="372"/>
      <c r="RVO18" s="372"/>
      <c r="RVP18" s="372"/>
      <c r="RVQ18" s="372"/>
      <c r="RVR18" s="372"/>
      <c r="RVS18" s="372"/>
      <c r="RVT18" s="372"/>
      <c r="RVU18" s="372"/>
      <c r="RVV18" s="372"/>
      <c r="RVW18" s="372"/>
      <c r="RVX18" s="372"/>
      <c r="RVY18" s="372"/>
      <c r="RVZ18" s="372"/>
      <c r="RWA18" s="372"/>
      <c r="RWB18" s="372"/>
      <c r="RWC18" s="372"/>
      <c r="RWD18" s="372"/>
      <c r="RWE18" s="372"/>
      <c r="RWF18" s="372"/>
      <c r="RWG18" s="372"/>
      <c r="RWH18" s="372"/>
      <c r="RWI18" s="372"/>
      <c r="RWJ18" s="372"/>
      <c r="RWK18" s="372"/>
      <c r="RWL18" s="372"/>
      <c r="RWM18" s="372"/>
      <c r="RWN18" s="372"/>
      <c r="RWO18" s="372"/>
      <c r="RWP18" s="372"/>
      <c r="RWQ18" s="372"/>
      <c r="RWR18" s="372"/>
      <c r="RWS18" s="372"/>
      <c r="RWT18" s="372"/>
      <c r="RWU18" s="372"/>
      <c r="RWV18" s="372"/>
      <c r="RWW18" s="372"/>
      <c r="RWX18" s="372"/>
      <c r="RWY18" s="372"/>
      <c r="RWZ18" s="372"/>
      <c r="RXA18" s="372"/>
      <c r="RXB18" s="372"/>
      <c r="RXC18" s="372"/>
      <c r="RXD18" s="372"/>
      <c r="RXE18" s="372"/>
      <c r="RXF18" s="372"/>
      <c r="RXG18" s="372"/>
      <c r="RXH18" s="372"/>
      <c r="RXI18" s="372"/>
      <c r="RXJ18" s="372"/>
      <c r="RXK18" s="372"/>
      <c r="RXL18" s="372"/>
      <c r="RXM18" s="372"/>
      <c r="RXN18" s="372"/>
      <c r="RXO18" s="372"/>
      <c r="RXP18" s="372"/>
      <c r="RXQ18" s="372"/>
      <c r="RXR18" s="372"/>
      <c r="RXS18" s="372"/>
      <c r="RXT18" s="372"/>
      <c r="RXU18" s="372"/>
      <c r="RXV18" s="372"/>
      <c r="RXW18" s="372"/>
      <c r="RXX18" s="372"/>
      <c r="RXY18" s="372"/>
      <c r="RXZ18" s="372"/>
      <c r="RYA18" s="372"/>
      <c r="RYB18" s="372"/>
      <c r="RYC18" s="372"/>
      <c r="RYD18" s="372"/>
      <c r="RYE18" s="372"/>
      <c r="RYF18" s="372"/>
      <c r="RYG18" s="372"/>
      <c r="RYH18" s="372"/>
      <c r="RYI18" s="372"/>
      <c r="RYJ18" s="372"/>
      <c r="RYK18" s="372"/>
      <c r="RYL18" s="372"/>
      <c r="RYM18" s="372"/>
      <c r="RYN18" s="372"/>
      <c r="RYO18" s="372"/>
      <c r="RYP18" s="372"/>
      <c r="RYQ18" s="372"/>
      <c r="RYR18" s="372"/>
      <c r="RYS18" s="372"/>
      <c r="RYT18" s="372"/>
      <c r="RYU18" s="372"/>
      <c r="RYV18" s="372"/>
      <c r="RYW18" s="372"/>
      <c r="RYX18" s="372"/>
      <c r="RYY18" s="372"/>
      <c r="RYZ18" s="372"/>
      <c r="RZA18" s="372"/>
      <c r="RZB18" s="372"/>
      <c r="RZC18" s="372"/>
      <c r="RZD18" s="372"/>
      <c r="RZE18" s="372"/>
      <c r="RZF18" s="372"/>
      <c r="RZG18" s="372"/>
      <c r="RZH18" s="372"/>
      <c r="RZI18" s="372"/>
      <c r="RZJ18" s="372"/>
      <c r="RZK18" s="372"/>
      <c r="RZL18" s="372"/>
      <c r="RZM18" s="372"/>
      <c r="RZN18" s="372"/>
      <c r="RZO18" s="372"/>
      <c r="RZP18" s="372"/>
      <c r="RZQ18" s="372"/>
      <c r="RZR18" s="372"/>
      <c r="RZS18" s="372"/>
      <c r="RZT18" s="372"/>
      <c r="RZU18" s="372"/>
      <c r="RZV18" s="372"/>
      <c r="RZW18" s="372"/>
      <c r="RZX18" s="372"/>
      <c r="RZY18" s="372"/>
      <c r="RZZ18" s="372"/>
      <c r="SAA18" s="372"/>
      <c r="SAB18" s="372"/>
      <c r="SAC18" s="372"/>
      <c r="SAD18" s="372"/>
      <c r="SAE18" s="372"/>
      <c r="SAF18" s="372"/>
      <c r="SAG18" s="372"/>
      <c r="SAH18" s="372"/>
      <c r="SAI18" s="372"/>
      <c r="SAJ18" s="372"/>
      <c r="SAK18" s="372"/>
      <c r="SAL18" s="372"/>
      <c r="SAM18" s="372"/>
      <c r="SAN18" s="372"/>
      <c r="SAO18" s="372"/>
      <c r="SAP18" s="372"/>
      <c r="SAQ18" s="372"/>
      <c r="SAR18" s="372"/>
      <c r="SAS18" s="372"/>
      <c r="SAT18" s="372"/>
      <c r="SAU18" s="372"/>
      <c r="SAV18" s="372"/>
      <c r="SAW18" s="372"/>
      <c r="SAX18" s="372"/>
      <c r="SAY18" s="372"/>
      <c r="SAZ18" s="372"/>
      <c r="SBA18" s="372"/>
      <c r="SBB18" s="372"/>
      <c r="SBC18" s="372"/>
      <c r="SBD18" s="372"/>
      <c r="SBE18" s="372"/>
      <c r="SBF18" s="372"/>
      <c r="SBG18" s="372"/>
      <c r="SBH18" s="372"/>
      <c r="SBI18" s="372"/>
      <c r="SBJ18" s="372"/>
      <c r="SBK18" s="372"/>
      <c r="SBL18" s="372"/>
      <c r="SBM18" s="372"/>
      <c r="SBN18" s="372"/>
      <c r="SBO18" s="372"/>
      <c r="SBP18" s="372"/>
      <c r="SBQ18" s="372"/>
      <c r="SBR18" s="372"/>
      <c r="SBS18" s="372"/>
      <c r="SBT18" s="372"/>
      <c r="SBU18" s="372"/>
      <c r="SBV18" s="372"/>
      <c r="SBW18" s="372"/>
      <c r="SBX18" s="372"/>
      <c r="SBY18" s="372"/>
      <c r="SBZ18" s="372"/>
      <c r="SCA18" s="372"/>
      <c r="SCB18" s="372"/>
      <c r="SCC18" s="372"/>
      <c r="SCD18" s="372"/>
      <c r="SCE18" s="372"/>
      <c r="SCF18" s="372"/>
      <c r="SCG18" s="372"/>
      <c r="SCH18" s="372"/>
      <c r="SCI18" s="372"/>
      <c r="SCJ18" s="372"/>
      <c r="SCK18" s="372"/>
      <c r="SCL18" s="372"/>
      <c r="SCM18" s="372"/>
      <c r="SCN18" s="372"/>
      <c r="SCO18" s="372"/>
      <c r="SCP18" s="372"/>
      <c r="SCQ18" s="372"/>
      <c r="SCR18" s="372"/>
      <c r="SCS18" s="372"/>
      <c r="SCT18" s="372"/>
      <c r="SCU18" s="372"/>
      <c r="SCV18" s="372"/>
      <c r="SCW18" s="372"/>
      <c r="SCX18" s="372"/>
      <c r="SCY18" s="372"/>
      <c r="SCZ18" s="372"/>
      <c r="SDA18" s="372"/>
      <c r="SDB18" s="372"/>
      <c r="SDC18" s="372"/>
      <c r="SDD18" s="372"/>
      <c r="SDE18" s="372"/>
      <c r="SDF18" s="372"/>
      <c r="SDG18" s="372"/>
      <c r="SDH18" s="372"/>
      <c r="SDI18" s="372"/>
      <c r="SDJ18" s="372"/>
      <c r="SDK18" s="372"/>
      <c r="SDL18" s="372"/>
      <c r="SDM18" s="372"/>
      <c r="SDN18" s="372"/>
      <c r="SDO18" s="372"/>
      <c r="SDP18" s="372"/>
      <c r="SDQ18" s="372"/>
      <c r="SDR18" s="372"/>
      <c r="SDS18" s="372"/>
      <c r="SDT18" s="372"/>
      <c r="SDU18" s="372"/>
      <c r="SDV18" s="372"/>
      <c r="SDW18" s="372"/>
      <c r="SDX18" s="372"/>
      <c r="SDY18" s="372"/>
      <c r="SDZ18" s="372"/>
      <c r="SEA18" s="372"/>
      <c r="SEB18" s="372"/>
      <c r="SEC18" s="372"/>
      <c r="SED18" s="372"/>
      <c r="SEE18" s="372"/>
      <c r="SEF18" s="372"/>
      <c r="SEG18" s="372"/>
      <c r="SEH18" s="372"/>
      <c r="SEI18" s="372"/>
      <c r="SEJ18" s="372"/>
      <c r="SEK18" s="372"/>
      <c r="SEL18" s="372"/>
      <c r="SEM18" s="372"/>
      <c r="SEN18" s="372"/>
      <c r="SEO18" s="372"/>
      <c r="SEP18" s="372"/>
      <c r="SEQ18" s="372"/>
      <c r="SER18" s="372"/>
      <c r="SES18" s="372"/>
      <c r="SET18" s="372"/>
      <c r="SEU18" s="372"/>
      <c r="SEV18" s="372"/>
      <c r="SEW18" s="372"/>
      <c r="SEX18" s="372"/>
      <c r="SEY18" s="372"/>
      <c r="SEZ18" s="372"/>
      <c r="SFA18" s="372"/>
      <c r="SFB18" s="372"/>
      <c r="SFC18" s="372"/>
      <c r="SFD18" s="372"/>
      <c r="SFE18" s="372"/>
      <c r="SFF18" s="372"/>
      <c r="SFG18" s="372"/>
      <c r="SFH18" s="372"/>
      <c r="SFI18" s="372"/>
      <c r="SFJ18" s="372"/>
      <c r="SFK18" s="372"/>
      <c r="SFL18" s="372"/>
      <c r="SFM18" s="372"/>
      <c r="SFN18" s="372"/>
      <c r="SFO18" s="372"/>
      <c r="SFP18" s="372"/>
      <c r="SFQ18" s="372"/>
      <c r="SFR18" s="372"/>
      <c r="SFS18" s="372"/>
      <c r="SFT18" s="372"/>
      <c r="SFU18" s="372"/>
      <c r="SFV18" s="372"/>
      <c r="SFW18" s="372"/>
      <c r="SFX18" s="372"/>
      <c r="SFY18" s="372"/>
      <c r="SFZ18" s="372"/>
      <c r="SGA18" s="372"/>
      <c r="SGB18" s="372"/>
      <c r="SGC18" s="372"/>
      <c r="SGD18" s="372"/>
      <c r="SGE18" s="372"/>
      <c r="SGF18" s="372"/>
      <c r="SGG18" s="372"/>
      <c r="SGH18" s="372"/>
      <c r="SGI18" s="372"/>
      <c r="SGJ18" s="372"/>
      <c r="SGK18" s="372"/>
      <c r="SGL18" s="372"/>
      <c r="SGM18" s="372"/>
      <c r="SGN18" s="372"/>
      <c r="SGO18" s="372"/>
      <c r="SGP18" s="372"/>
      <c r="SGQ18" s="372"/>
      <c r="SGR18" s="372"/>
      <c r="SGS18" s="372"/>
      <c r="SGT18" s="372"/>
      <c r="SGU18" s="372"/>
      <c r="SGV18" s="372"/>
      <c r="SGW18" s="372"/>
      <c r="SGX18" s="372"/>
      <c r="SGY18" s="372"/>
      <c r="SGZ18" s="372"/>
      <c r="SHA18" s="372"/>
      <c r="SHB18" s="372"/>
      <c r="SHC18" s="372"/>
      <c r="SHD18" s="372"/>
      <c r="SHE18" s="372"/>
      <c r="SHF18" s="372"/>
      <c r="SHG18" s="372"/>
      <c r="SHH18" s="372"/>
      <c r="SHI18" s="372"/>
      <c r="SHJ18" s="372"/>
      <c r="SHK18" s="372"/>
      <c r="SHL18" s="372"/>
      <c r="SHM18" s="372"/>
      <c r="SHN18" s="372"/>
      <c r="SHO18" s="372"/>
      <c r="SHP18" s="372"/>
      <c r="SHQ18" s="372"/>
      <c r="SHR18" s="372"/>
      <c r="SHS18" s="372"/>
      <c r="SHT18" s="372"/>
      <c r="SHU18" s="372"/>
      <c r="SHV18" s="372"/>
      <c r="SHW18" s="372"/>
      <c r="SHX18" s="372"/>
      <c r="SHY18" s="372"/>
      <c r="SHZ18" s="372"/>
      <c r="SIA18" s="372"/>
      <c r="SIB18" s="372"/>
      <c r="SIC18" s="372"/>
      <c r="SID18" s="372"/>
      <c r="SIE18" s="372"/>
      <c r="SIF18" s="372"/>
      <c r="SIG18" s="372"/>
      <c r="SIH18" s="372"/>
      <c r="SII18" s="372"/>
      <c r="SIJ18" s="372"/>
      <c r="SIK18" s="372"/>
      <c r="SIL18" s="372"/>
      <c r="SIM18" s="372"/>
      <c r="SIN18" s="372"/>
      <c r="SIO18" s="372"/>
      <c r="SIP18" s="372"/>
      <c r="SIQ18" s="372"/>
      <c r="SIR18" s="372"/>
      <c r="SIS18" s="372"/>
      <c r="SIT18" s="372"/>
      <c r="SIU18" s="372"/>
      <c r="SIV18" s="372"/>
      <c r="SIW18" s="372"/>
      <c r="SIX18" s="372"/>
      <c r="SIY18" s="372"/>
      <c r="SIZ18" s="372"/>
      <c r="SJA18" s="372"/>
      <c r="SJB18" s="372"/>
      <c r="SJC18" s="372"/>
      <c r="SJD18" s="372"/>
      <c r="SJE18" s="372"/>
      <c r="SJF18" s="372"/>
      <c r="SJG18" s="372"/>
      <c r="SJH18" s="372"/>
      <c r="SJI18" s="372"/>
      <c r="SJJ18" s="372"/>
      <c r="SJK18" s="372"/>
      <c r="SJL18" s="372"/>
      <c r="SJM18" s="372"/>
      <c r="SJN18" s="372"/>
      <c r="SJO18" s="372"/>
      <c r="SJP18" s="372"/>
      <c r="SJQ18" s="372"/>
      <c r="SJR18" s="372"/>
      <c r="SJS18" s="372"/>
      <c r="SJT18" s="372"/>
      <c r="SJU18" s="372"/>
      <c r="SJV18" s="372"/>
      <c r="SJW18" s="372"/>
      <c r="SJX18" s="372"/>
      <c r="SJY18" s="372"/>
      <c r="SJZ18" s="372"/>
      <c r="SKA18" s="372"/>
      <c r="SKB18" s="372"/>
      <c r="SKC18" s="372"/>
      <c r="SKD18" s="372"/>
      <c r="SKE18" s="372"/>
      <c r="SKF18" s="372"/>
      <c r="SKG18" s="372"/>
      <c r="SKH18" s="372"/>
      <c r="SKI18" s="372"/>
      <c r="SKJ18" s="372"/>
      <c r="SKK18" s="372"/>
      <c r="SKL18" s="372"/>
      <c r="SKM18" s="372"/>
      <c r="SKN18" s="372"/>
      <c r="SKO18" s="372"/>
      <c r="SKP18" s="372"/>
      <c r="SKQ18" s="372"/>
      <c r="SKR18" s="372"/>
      <c r="SKS18" s="372"/>
      <c r="SKT18" s="372"/>
      <c r="SKU18" s="372"/>
      <c r="SKV18" s="372"/>
      <c r="SKW18" s="372"/>
      <c r="SKX18" s="372"/>
      <c r="SKY18" s="372"/>
      <c r="SKZ18" s="372"/>
      <c r="SLA18" s="372"/>
      <c r="SLB18" s="372"/>
      <c r="SLC18" s="372"/>
      <c r="SLD18" s="372"/>
      <c r="SLE18" s="372"/>
      <c r="SLF18" s="372"/>
      <c r="SLG18" s="372"/>
      <c r="SLH18" s="372"/>
      <c r="SLI18" s="372"/>
      <c r="SLJ18" s="372"/>
      <c r="SLK18" s="372"/>
      <c r="SLL18" s="372"/>
      <c r="SLM18" s="372"/>
      <c r="SLN18" s="372"/>
      <c r="SLO18" s="372"/>
      <c r="SLP18" s="372"/>
      <c r="SLQ18" s="372"/>
      <c r="SLR18" s="372"/>
      <c r="SLS18" s="372"/>
      <c r="SLT18" s="372"/>
      <c r="SLU18" s="372"/>
      <c r="SLV18" s="372"/>
      <c r="SLW18" s="372"/>
      <c r="SLX18" s="372"/>
      <c r="SLY18" s="372"/>
      <c r="SLZ18" s="372"/>
      <c r="SMA18" s="372"/>
      <c r="SMB18" s="372"/>
      <c r="SMC18" s="372"/>
      <c r="SMD18" s="372"/>
      <c r="SME18" s="372"/>
      <c r="SMF18" s="372"/>
      <c r="SMG18" s="372"/>
      <c r="SMH18" s="372"/>
      <c r="SMI18" s="372"/>
      <c r="SMJ18" s="372"/>
      <c r="SMK18" s="372"/>
      <c r="SML18" s="372"/>
      <c r="SMM18" s="372"/>
      <c r="SMN18" s="372"/>
      <c r="SMO18" s="372"/>
      <c r="SMP18" s="372"/>
      <c r="SMQ18" s="372"/>
      <c r="SMR18" s="372"/>
      <c r="SMS18" s="372"/>
      <c r="SMT18" s="372"/>
      <c r="SMU18" s="372"/>
      <c r="SMV18" s="372"/>
      <c r="SMW18" s="372"/>
      <c r="SMX18" s="372"/>
      <c r="SMY18" s="372"/>
      <c r="SMZ18" s="372"/>
      <c r="SNA18" s="372"/>
      <c r="SNB18" s="372"/>
      <c r="SNC18" s="372"/>
      <c r="SND18" s="372"/>
      <c r="SNE18" s="372"/>
      <c r="SNF18" s="372"/>
      <c r="SNG18" s="372"/>
      <c r="SNH18" s="372"/>
      <c r="SNI18" s="372"/>
      <c r="SNJ18" s="372"/>
      <c r="SNK18" s="372"/>
      <c r="SNL18" s="372"/>
      <c r="SNM18" s="372"/>
      <c r="SNN18" s="372"/>
      <c r="SNO18" s="372"/>
      <c r="SNP18" s="372"/>
      <c r="SNQ18" s="372"/>
      <c r="SNR18" s="372"/>
      <c r="SNS18" s="372"/>
      <c r="SNT18" s="372"/>
      <c r="SNU18" s="372"/>
      <c r="SNV18" s="372"/>
      <c r="SNW18" s="372"/>
      <c r="SNX18" s="372"/>
      <c r="SNY18" s="372"/>
      <c r="SNZ18" s="372"/>
      <c r="SOA18" s="372"/>
      <c r="SOB18" s="372"/>
      <c r="SOC18" s="372"/>
      <c r="SOD18" s="372"/>
      <c r="SOE18" s="372"/>
      <c r="SOF18" s="372"/>
      <c r="SOG18" s="372"/>
      <c r="SOH18" s="372"/>
      <c r="SOI18" s="372"/>
      <c r="SOJ18" s="372"/>
      <c r="SOK18" s="372"/>
      <c r="SOL18" s="372"/>
      <c r="SOM18" s="372"/>
      <c r="SON18" s="372"/>
      <c r="SOO18" s="372"/>
      <c r="SOP18" s="372"/>
      <c r="SOQ18" s="372"/>
      <c r="SOR18" s="372"/>
      <c r="SOS18" s="372"/>
      <c r="SOT18" s="372"/>
      <c r="SOU18" s="372"/>
      <c r="SOV18" s="372"/>
      <c r="SOW18" s="372"/>
      <c r="SOX18" s="372"/>
      <c r="SOY18" s="372"/>
      <c r="SOZ18" s="372"/>
      <c r="SPA18" s="372"/>
      <c r="SPB18" s="372"/>
      <c r="SPC18" s="372"/>
      <c r="SPD18" s="372"/>
      <c r="SPE18" s="372"/>
      <c r="SPF18" s="372"/>
      <c r="SPG18" s="372"/>
      <c r="SPH18" s="372"/>
      <c r="SPI18" s="372"/>
      <c r="SPJ18" s="372"/>
      <c r="SPK18" s="372"/>
      <c r="SPL18" s="372"/>
      <c r="SPM18" s="372"/>
      <c r="SPN18" s="372"/>
      <c r="SPO18" s="372"/>
      <c r="SPP18" s="372"/>
      <c r="SPQ18" s="372"/>
      <c r="SPR18" s="372"/>
      <c r="SPS18" s="372"/>
      <c r="SPT18" s="372"/>
      <c r="SPU18" s="372"/>
      <c r="SPV18" s="372"/>
      <c r="SPW18" s="372"/>
      <c r="SPX18" s="372"/>
      <c r="SPY18" s="372"/>
      <c r="SPZ18" s="372"/>
      <c r="SQA18" s="372"/>
      <c r="SQB18" s="372"/>
      <c r="SQC18" s="372"/>
      <c r="SQD18" s="372"/>
      <c r="SQE18" s="372"/>
      <c r="SQF18" s="372"/>
      <c r="SQG18" s="372"/>
      <c r="SQH18" s="372"/>
      <c r="SQI18" s="372"/>
      <c r="SQJ18" s="372"/>
      <c r="SQK18" s="372"/>
      <c r="SQL18" s="372"/>
      <c r="SQM18" s="372"/>
      <c r="SQN18" s="372"/>
      <c r="SQO18" s="372"/>
      <c r="SQP18" s="372"/>
      <c r="SQQ18" s="372"/>
      <c r="SQR18" s="372"/>
      <c r="SQS18" s="372"/>
      <c r="SQT18" s="372"/>
      <c r="SQU18" s="372"/>
      <c r="SQV18" s="372"/>
      <c r="SQW18" s="372"/>
      <c r="SQX18" s="372"/>
      <c r="SQY18" s="372"/>
      <c r="SQZ18" s="372"/>
      <c r="SRA18" s="372"/>
      <c r="SRB18" s="372"/>
      <c r="SRC18" s="372"/>
      <c r="SRD18" s="372"/>
      <c r="SRE18" s="372"/>
      <c r="SRF18" s="372"/>
      <c r="SRG18" s="372"/>
      <c r="SRH18" s="372"/>
      <c r="SRI18" s="372"/>
      <c r="SRJ18" s="372"/>
      <c r="SRK18" s="372"/>
      <c r="SRL18" s="372"/>
      <c r="SRM18" s="372"/>
      <c r="SRN18" s="372"/>
      <c r="SRO18" s="372"/>
      <c r="SRP18" s="372"/>
      <c r="SRQ18" s="372"/>
      <c r="SRR18" s="372"/>
      <c r="SRS18" s="372"/>
      <c r="SRT18" s="372"/>
      <c r="SRU18" s="372"/>
      <c r="SRV18" s="372"/>
      <c r="SRW18" s="372"/>
      <c r="SRX18" s="372"/>
      <c r="SRY18" s="372"/>
      <c r="SRZ18" s="372"/>
      <c r="SSA18" s="372"/>
      <c r="SSB18" s="372"/>
      <c r="SSC18" s="372"/>
      <c r="SSD18" s="372"/>
      <c r="SSE18" s="372"/>
      <c r="SSF18" s="372"/>
      <c r="SSG18" s="372"/>
      <c r="SSH18" s="372"/>
      <c r="SSI18" s="372"/>
      <c r="SSJ18" s="372"/>
      <c r="SSK18" s="372"/>
      <c r="SSL18" s="372"/>
      <c r="SSM18" s="372"/>
      <c r="SSN18" s="372"/>
      <c r="SSO18" s="372"/>
      <c r="SSP18" s="372"/>
      <c r="SSQ18" s="372"/>
      <c r="SSR18" s="372"/>
      <c r="SSS18" s="372"/>
      <c r="SST18" s="372"/>
      <c r="SSU18" s="372"/>
      <c r="SSV18" s="372"/>
      <c r="SSW18" s="372"/>
      <c r="SSX18" s="372"/>
      <c r="SSY18" s="372"/>
      <c r="SSZ18" s="372"/>
      <c r="STA18" s="372"/>
      <c r="STB18" s="372"/>
      <c r="STC18" s="372"/>
      <c r="STD18" s="372"/>
      <c r="STE18" s="372"/>
      <c r="STF18" s="372"/>
      <c r="STG18" s="372"/>
      <c r="STH18" s="372"/>
      <c r="STI18" s="372"/>
      <c r="STJ18" s="372"/>
      <c r="STK18" s="372"/>
      <c r="STL18" s="372"/>
      <c r="STM18" s="372"/>
      <c r="STN18" s="372"/>
      <c r="STO18" s="372"/>
      <c r="STP18" s="372"/>
      <c r="STQ18" s="372"/>
      <c r="STR18" s="372"/>
      <c r="STS18" s="372"/>
      <c r="STT18" s="372"/>
      <c r="STU18" s="372"/>
      <c r="STV18" s="372"/>
      <c r="STW18" s="372"/>
      <c r="STX18" s="372"/>
      <c r="STY18" s="372"/>
      <c r="STZ18" s="372"/>
      <c r="SUA18" s="372"/>
      <c r="SUB18" s="372"/>
      <c r="SUC18" s="372"/>
      <c r="SUD18" s="372"/>
      <c r="SUE18" s="372"/>
      <c r="SUF18" s="372"/>
      <c r="SUG18" s="372"/>
      <c r="SUH18" s="372"/>
      <c r="SUI18" s="372"/>
      <c r="SUJ18" s="372"/>
      <c r="SUK18" s="372"/>
      <c r="SUL18" s="372"/>
      <c r="SUM18" s="372"/>
      <c r="SUN18" s="372"/>
      <c r="SUO18" s="372"/>
      <c r="SUP18" s="372"/>
      <c r="SUQ18" s="372"/>
      <c r="SUR18" s="372"/>
      <c r="SUS18" s="372"/>
      <c r="SUT18" s="372"/>
      <c r="SUU18" s="372"/>
      <c r="SUV18" s="372"/>
      <c r="SUW18" s="372"/>
      <c r="SUX18" s="372"/>
      <c r="SUY18" s="372"/>
      <c r="SUZ18" s="372"/>
      <c r="SVA18" s="372"/>
      <c r="SVB18" s="372"/>
      <c r="SVC18" s="372"/>
      <c r="SVD18" s="372"/>
      <c r="SVE18" s="372"/>
      <c r="SVF18" s="372"/>
      <c r="SVG18" s="372"/>
      <c r="SVH18" s="372"/>
      <c r="SVI18" s="372"/>
      <c r="SVJ18" s="372"/>
      <c r="SVK18" s="372"/>
      <c r="SVL18" s="372"/>
      <c r="SVM18" s="372"/>
      <c r="SVN18" s="372"/>
      <c r="SVO18" s="372"/>
      <c r="SVP18" s="372"/>
      <c r="SVQ18" s="372"/>
      <c r="SVR18" s="372"/>
      <c r="SVS18" s="372"/>
      <c r="SVT18" s="372"/>
      <c r="SVU18" s="372"/>
      <c r="SVV18" s="372"/>
      <c r="SVW18" s="372"/>
      <c r="SVX18" s="372"/>
      <c r="SVY18" s="372"/>
      <c r="SVZ18" s="372"/>
      <c r="SWA18" s="372"/>
      <c r="SWB18" s="372"/>
      <c r="SWC18" s="372"/>
      <c r="SWD18" s="372"/>
      <c r="SWE18" s="372"/>
      <c r="SWF18" s="372"/>
      <c r="SWG18" s="372"/>
      <c r="SWH18" s="372"/>
      <c r="SWI18" s="372"/>
      <c r="SWJ18" s="372"/>
      <c r="SWK18" s="372"/>
      <c r="SWL18" s="372"/>
      <c r="SWM18" s="372"/>
      <c r="SWN18" s="372"/>
      <c r="SWO18" s="372"/>
      <c r="SWP18" s="372"/>
      <c r="SWQ18" s="372"/>
      <c r="SWR18" s="372"/>
      <c r="SWS18" s="372"/>
      <c r="SWT18" s="372"/>
      <c r="SWU18" s="372"/>
      <c r="SWV18" s="372"/>
      <c r="SWW18" s="372"/>
      <c r="SWX18" s="372"/>
      <c r="SWY18" s="372"/>
      <c r="SWZ18" s="372"/>
      <c r="SXA18" s="372"/>
      <c r="SXB18" s="372"/>
      <c r="SXC18" s="372"/>
      <c r="SXD18" s="372"/>
      <c r="SXE18" s="372"/>
      <c r="SXF18" s="372"/>
      <c r="SXG18" s="372"/>
      <c r="SXH18" s="372"/>
      <c r="SXI18" s="372"/>
      <c r="SXJ18" s="372"/>
      <c r="SXK18" s="372"/>
      <c r="SXL18" s="372"/>
      <c r="SXM18" s="372"/>
      <c r="SXN18" s="372"/>
      <c r="SXO18" s="372"/>
      <c r="SXP18" s="372"/>
      <c r="SXQ18" s="372"/>
      <c r="SXR18" s="372"/>
      <c r="SXS18" s="372"/>
      <c r="SXT18" s="372"/>
      <c r="SXU18" s="372"/>
      <c r="SXV18" s="372"/>
      <c r="SXW18" s="372"/>
      <c r="SXX18" s="372"/>
      <c r="SXY18" s="372"/>
      <c r="SXZ18" s="372"/>
      <c r="SYA18" s="372"/>
      <c r="SYB18" s="372"/>
      <c r="SYC18" s="372"/>
      <c r="SYD18" s="372"/>
      <c r="SYE18" s="372"/>
      <c r="SYF18" s="372"/>
      <c r="SYG18" s="372"/>
      <c r="SYH18" s="372"/>
      <c r="SYI18" s="372"/>
      <c r="SYJ18" s="372"/>
      <c r="SYK18" s="372"/>
      <c r="SYL18" s="372"/>
      <c r="SYM18" s="372"/>
      <c r="SYN18" s="372"/>
      <c r="SYO18" s="372"/>
      <c r="SYP18" s="372"/>
      <c r="SYQ18" s="372"/>
      <c r="SYR18" s="372"/>
      <c r="SYS18" s="372"/>
      <c r="SYT18" s="372"/>
      <c r="SYU18" s="372"/>
      <c r="SYV18" s="372"/>
      <c r="SYW18" s="372"/>
      <c r="SYX18" s="372"/>
      <c r="SYY18" s="372"/>
      <c r="SYZ18" s="372"/>
      <c r="SZA18" s="372"/>
      <c r="SZB18" s="372"/>
      <c r="SZC18" s="372"/>
      <c r="SZD18" s="372"/>
      <c r="SZE18" s="372"/>
      <c r="SZF18" s="372"/>
      <c r="SZG18" s="372"/>
      <c r="SZH18" s="372"/>
      <c r="SZI18" s="372"/>
      <c r="SZJ18" s="372"/>
      <c r="SZK18" s="372"/>
      <c r="SZL18" s="372"/>
      <c r="SZM18" s="372"/>
      <c r="SZN18" s="372"/>
      <c r="SZO18" s="372"/>
      <c r="SZP18" s="372"/>
      <c r="SZQ18" s="372"/>
      <c r="SZR18" s="372"/>
      <c r="SZS18" s="372"/>
      <c r="SZT18" s="372"/>
      <c r="SZU18" s="372"/>
      <c r="SZV18" s="372"/>
      <c r="SZW18" s="372"/>
      <c r="SZX18" s="372"/>
      <c r="SZY18" s="372"/>
      <c r="SZZ18" s="372"/>
      <c r="TAA18" s="372"/>
      <c r="TAB18" s="372"/>
      <c r="TAC18" s="372"/>
      <c r="TAD18" s="372"/>
      <c r="TAE18" s="372"/>
      <c r="TAF18" s="372"/>
      <c r="TAG18" s="372"/>
      <c r="TAH18" s="372"/>
      <c r="TAI18" s="372"/>
      <c r="TAJ18" s="372"/>
      <c r="TAK18" s="372"/>
      <c r="TAL18" s="372"/>
      <c r="TAM18" s="372"/>
      <c r="TAN18" s="372"/>
      <c r="TAO18" s="372"/>
      <c r="TAP18" s="372"/>
      <c r="TAQ18" s="372"/>
      <c r="TAR18" s="372"/>
      <c r="TAS18" s="372"/>
      <c r="TAT18" s="372"/>
      <c r="TAU18" s="372"/>
      <c r="TAV18" s="372"/>
      <c r="TAW18" s="372"/>
      <c r="TAX18" s="372"/>
      <c r="TAY18" s="372"/>
      <c r="TAZ18" s="372"/>
      <c r="TBA18" s="372"/>
      <c r="TBB18" s="372"/>
      <c r="TBC18" s="372"/>
      <c r="TBD18" s="372"/>
      <c r="TBE18" s="372"/>
      <c r="TBF18" s="372"/>
      <c r="TBG18" s="372"/>
      <c r="TBH18" s="372"/>
      <c r="TBI18" s="372"/>
      <c r="TBJ18" s="372"/>
      <c r="TBK18" s="372"/>
      <c r="TBL18" s="372"/>
      <c r="TBM18" s="372"/>
      <c r="TBN18" s="372"/>
      <c r="TBO18" s="372"/>
      <c r="TBP18" s="372"/>
      <c r="TBQ18" s="372"/>
      <c r="TBR18" s="372"/>
      <c r="TBS18" s="372"/>
      <c r="TBT18" s="372"/>
      <c r="TBU18" s="372"/>
      <c r="TBV18" s="372"/>
      <c r="TBW18" s="372"/>
      <c r="TBX18" s="372"/>
      <c r="TBY18" s="372"/>
      <c r="TBZ18" s="372"/>
      <c r="TCA18" s="372"/>
      <c r="TCB18" s="372"/>
      <c r="TCC18" s="372"/>
      <c r="TCD18" s="372"/>
      <c r="TCE18" s="372"/>
      <c r="TCF18" s="372"/>
      <c r="TCG18" s="372"/>
      <c r="TCH18" s="372"/>
      <c r="TCI18" s="372"/>
      <c r="TCJ18" s="372"/>
      <c r="TCK18" s="372"/>
      <c r="TCL18" s="372"/>
      <c r="TCM18" s="372"/>
      <c r="TCN18" s="372"/>
      <c r="TCO18" s="372"/>
      <c r="TCP18" s="372"/>
      <c r="TCQ18" s="372"/>
      <c r="TCR18" s="372"/>
      <c r="TCS18" s="372"/>
      <c r="TCT18" s="372"/>
      <c r="TCU18" s="372"/>
      <c r="TCV18" s="372"/>
      <c r="TCW18" s="372"/>
      <c r="TCX18" s="372"/>
      <c r="TCY18" s="372"/>
      <c r="TCZ18" s="372"/>
      <c r="TDA18" s="372"/>
      <c r="TDB18" s="372"/>
      <c r="TDC18" s="372"/>
      <c r="TDD18" s="372"/>
      <c r="TDE18" s="372"/>
      <c r="TDF18" s="372"/>
      <c r="TDG18" s="372"/>
      <c r="TDH18" s="372"/>
      <c r="TDI18" s="372"/>
      <c r="TDJ18" s="372"/>
      <c r="TDK18" s="372"/>
      <c r="TDL18" s="372"/>
      <c r="TDM18" s="372"/>
      <c r="TDN18" s="372"/>
      <c r="TDO18" s="372"/>
      <c r="TDP18" s="372"/>
      <c r="TDQ18" s="372"/>
      <c r="TDR18" s="372"/>
      <c r="TDS18" s="372"/>
      <c r="TDT18" s="372"/>
      <c r="TDU18" s="372"/>
      <c r="TDV18" s="372"/>
      <c r="TDW18" s="372"/>
      <c r="TDX18" s="372"/>
      <c r="TDY18" s="372"/>
      <c r="TDZ18" s="372"/>
      <c r="TEA18" s="372"/>
      <c r="TEB18" s="372"/>
      <c r="TEC18" s="372"/>
      <c r="TED18" s="372"/>
      <c r="TEE18" s="372"/>
      <c r="TEF18" s="372"/>
      <c r="TEG18" s="372"/>
      <c r="TEH18" s="372"/>
      <c r="TEI18" s="372"/>
      <c r="TEJ18" s="372"/>
      <c r="TEK18" s="372"/>
      <c r="TEL18" s="372"/>
      <c r="TEM18" s="372"/>
      <c r="TEN18" s="372"/>
      <c r="TEO18" s="372"/>
      <c r="TEP18" s="372"/>
      <c r="TEQ18" s="372"/>
      <c r="TER18" s="372"/>
      <c r="TES18" s="372"/>
      <c r="TET18" s="372"/>
      <c r="TEU18" s="372"/>
      <c r="TEV18" s="372"/>
      <c r="TEW18" s="372"/>
      <c r="TEX18" s="372"/>
      <c r="TEY18" s="372"/>
      <c r="TEZ18" s="372"/>
      <c r="TFA18" s="372"/>
      <c r="TFB18" s="372"/>
      <c r="TFC18" s="372"/>
      <c r="TFD18" s="372"/>
      <c r="TFE18" s="372"/>
      <c r="TFF18" s="372"/>
      <c r="TFG18" s="372"/>
      <c r="TFH18" s="372"/>
      <c r="TFI18" s="372"/>
      <c r="TFJ18" s="372"/>
      <c r="TFK18" s="372"/>
      <c r="TFL18" s="372"/>
      <c r="TFM18" s="372"/>
      <c r="TFN18" s="372"/>
      <c r="TFO18" s="372"/>
      <c r="TFP18" s="372"/>
      <c r="TFQ18" s="372"/>
      <c r="TFR18" s="372"/>
      <c r="TFS18" s="372"/>
      <c r="TFT18" s="372"/>
      <c r="TFU18" s="372"/>
      <c r="TFV18" s="372"/>
      <c r="TFW18" s="372"/>
      <c r="TFX18" s="372"/>
      <c r="TFY18" s="372"/>
      <c r="TFZ18" s="372"/>
      <c r="TGA18" s="372"/>
      <c r="TGB18" s="372"/>
      <c r="TGC18" s="372"/>
      <c r="TGD18" s="372"/>
      <c r="TGE18" s="372"/>
      <c r="TGF18" s="372"/>
      <c r="TGG18" s="372"/>
      <c r="TGH18" s="372"/>
      <c r="TGI18" s="372"/>
      <c r="TGJ18" s="372"/>
      <c r="TGK18" s="372"/>
      <c r="TGL18" s="372"/>
      <c r="TGM18" s="372"/>
      <c r="TGN18" s="372"/>
      <c r="TGO18" s="372"/>
      <c r="TGP18" s="372"/>
      <c r="TGQ18" s="372"/>
      <c r="TGR18" s="372"/>
      <c r="TGS18" s="372"/>
      <c r="TGT18" s="372"/>
      <c r="TGU18" s="372"/>
      <c r="TGV18" s="372"/>
      <c r="TGW18" s="372"/>
      <c r="TGX18" s="372"/>
      <c r="TGY18" s="372"/>
      <c r="TGZ18" s="372"/>
      <c r="THA18" s="372"/>
      <c r="THB18" s="372"/>
      <c r="THC18" s="372"/>
      <c r="THD18" s="372"/>
      <c r="THE18" s="372"/>
      <c r="THF18" s="372"/>
      <c r="THG18" s="372"/>
      <c r="THH18" s="372"/>
      <c r="THI18" s="372"/>
      <c r="THJ18" s="372"/>
      <c r="THK18" s="372"/>
      <c r="THL18" s="372"/>
      <c r="THM18" s="372"/>
      <c r="THN18" s="372"/>
      <c r="THO18" s="372"/>
      <c r="THP18" s="372"/>
      <c r="THQ18" s="372"/>
      <c r="THR18" s="372"/>
      <c r="THS18" s="372"/>
      <c r="THT18" s="372"/>
      <c r="THU18" s="372"/>
      <c r="THV18" s="372"/>
      <c r="THW18" s="372"/>
      <c r="THX18" s="372"/>
      <c r="THY18" s="372"/>
      <c r="THZ18" s="372"/>
      <c r="TIA18" s="372"/>
      <c r="TIB18" s="372"/>
      <c r="TIC18" s="372"/>
      <c r="TID18" s="372"/>
      <c r="TIE18" s="372"/>
      <c r="TIF18" s="372"/>
      <c r="TIG18" s="372"/>
      <c r="TIH18" s="372"/>
      <c r="TII18" s="372"/>
      <c r="TIJ18" s="372"/>
      <c r="TIK18" s="372"/>
      <c r="TIL18" s="372"/>
      <c r="TIM18" s="372"/>
      <c r="TIN18" s="372"/>
      <c r="TIO18" s="372"/>
      <c r="TIP18" s="372"/>
      <c r="TIQ18" s="372"/>
      <c r="TIR18" s="372"/>
      <c r="TIS18" s="372"/>
      <c r="TIT18" s="372"/>
      <c r="TIU18" s="372"/>
      <c r="TIV18" s="372"/>
      <c r="TIW18" s="372"/>
      <c r="TIX18" s="372"/>
      <c r="TIY18" s="372"/>
      <c r="TIZ18" s="372"/>
      <c r="TJA18" s="372"/>
      <c r="TJB18" s="372"/>
      <c r="TJC18" s="372"/>
      <c r="TJD18" s="372"/>
      <c r="TJE18" s="372"/>
      <c r="TJF18" s="372"/>
      <c r="TJG18" s="372"/>
      <c r="TJH18" s="372"/>
      <c r="TJI18" s="372"/>
      <c r="TJJ18" s="372"/>
      <c r="TJK18" s="372"/>
      <c r="TJL18" s="372"/>
      <c r="TJM18" s="372"/>
      <c r="TJN18" s="372"/>
      <c r="TJO18" s="372"/>
      <c r="TJP18" s="372"/>
      <c r="TJQ18" s="372"/>
      <c r="TJR18" s="372"/>
      <c r="TJS18" s="372"/>
      <c r="TJT18" s="372"/>
      <c r="TJU18" s="372"/>
      <c r="TJV18" s="372"/>
      <c r="TJW18" s="372"/>
      <c r="TJX18" s="372"/>
      <c r="TJY18" s="372"/>
      <c r="TJZ18" s="372"/>
      <c r="TKA18" s="372"/>
      <c r="TKB18" s="372"/>
      <c r="TKC18" s="372"/>
      <c r="TKD18" s="372"/>
      <c r="TKE18" s="372"/>
      <c r="TKF18" s="372"/>
      <c r="TKG18" s="372"/>
      <c r="TKH18" s="372"/>
      <c r="TKI18" s="372"/>
      <c r="TKJ18" s="372"/>
      <c r="TKK18" s="372"/>
      <c r="TKL18" s="372"/>
      <c r="TKM18" s="372"/>
      <c r="TKN18" s="372"/>
      <c r="TKO18" s="372"/>
      <c r="TKP18" s="372"/>
      <c r="TKQ18" s="372"/>
      <c r="TKR18" s="372"/>
      <c r="TKS18" s="372"/>
      <c r="TKT18" s="372"/>
      <c r="TKU18" s="372"/>
      <c r="TKV18" s="372"/>
      <c r="TKW18" s="372"/>
      <c r="TKX18" s="372"/>
      <c r="TKY18" s="372"/>
      <c r="TKZ18" s="372"/>
      <c r="TLA18" s="372"/>
      <c r="TLB18" s="372"/>
      <c r="TLC18" s="372"/>
      <c r="TLD18" s="372"/>
      <c r="TLE18" s="372"/>
      <c r="TLF18" s="372"/>
      <c r="TLG18" s="372"/>
      <c r="TLH18" s="372"/>
      <c r="TLI18" s="372"/>
      <c r="TLJ18" s="372"/>
      <c r="TLK18" s="372"/>
      <c r="TLL18" s="372"/>
      <c r="TLM18" s="372"/>
      <c r="TLN18" s="372"/>
      <c r="TLO18" s="372"/>
      <c r="TLP18" s="372"/>
      <c r="TLQ18" s="372"/>
      <c r="TLR18" s="372"/>
      <c r="TLS18" s="372"/>
      <c r="TLT18" s="372"/>
      <c r="TLU18" s="372"/>
      <c r="TLV18" s="372"/>
      <c r="TLW18" s="372"/>
      <c r="TLX18" s="372"/>
      <c r="TLY18" s="372"/>
      <c r="TLZ18" s="372"/>
      <c r="TMA18" s="372"/>
      <c r="TMB18" s="372"/>
      <c r="TMC18" s="372"/>
      <c r="TMD18" s="372"/>
      <c r="TME18" s="372"/>
      <c r="TMF18" s="372"/>
      <c r="TMG18" s="372"/>
      <c r="TMH18" s="372"/>
      <c r="TMI18" s="372"/>
      <c r="TMJ18" s="372"/>
      <c r="TMK18" s="372"/>
      <c r="TML18" s="372"/>
      <c r="TMM18" s="372"/>
      <c r="TMN18" s="372"/>
      <c r="TMO18" s="372"/>
      <c r="TMP18" s="372"/>
      <c r="TMQ18" s="372"/>
      <c r="TMR18" s="372"/>
      <c r="TMS18" s="372"/>
      <c r="TMT18" s="372"/>
      <c r="TMU18" s="372"/>
      <c r="TMV18" s="372"/>
      <c r="TMW18" s="372"/>
      <c r="TMX18" s="372"/>
      <c r="TMY18" s="372"/>
      <c r="TMZ18" s="372"/>
      <c r="TNA18" s="372"/>
      <c r="TNB18" s="372"/>
      <c r="TNC18" s="372"/>
      <c r="TND18" s="372"/>
      <c r="TNE18" s="372"/>
      <c r="TNF18" s="372"/>
      <c r="TNG18" s="372"/>
      <c r="TNH18" s="372"/>
      <c r="TNI18" s="372"/>
      <c r="TNJ18" s="372"/>
      <c r="TNK18" s="372"/>
      <c r="TNL18" s="372"/>
      <c r="TNM18" s="372"/>
      <c r="TNN18" s="372"/>
      <c r="TNO18" s="372"/>
      <c r="TNP18" s="372"/>
      <c r="TNQ18" s="372"/>
      <c r="TNR18" s="372"/>
      <c r="TNS18" s="372"/>
      <c r="TNT18" s="372"/>
      <c r="TNU18" s="372"/>
      <c r="TNV18" s="372"/>
      <c r="TNW18" s="372"/>
      <c r="TNX18" s="372"/>
      <c r="TNY18" s="372"/>
      <c r="TNZ18" s="372"/>
      <c r="TOA18" s="372"/>
      <c r="TOB18" s="372"/>
      <c r="TOC18" s="372"/>
      <c r="TOD18" s="372"/>
      <c r="TOE18" s="372"/>
      <c r="TOF18" s="372"/>
      <c r="TOG18" s="372"/>
      <c r="TOH18" s="372"/>
      <c r="TOI18" s="372"/>
      <c r="TOJ18" s="372"/>
      <c r="TOK18" s="372"/>
      <c r="TOL18" s="372"/>
      <c r="TOM18" s="372"/>
      <c r="TON18" s="372"/>
      <c r="TOO18" s="372"/>
      <c r="TOP18" s="372"/>
      <c r="TOQ18" s="372"/>
      <c r="TOR18" s="372"/>
      <c r="TOS18" s="372"/>
      <c r="TOT18" s="372"/>
      <c r="TOU18" s="372"/>
      <c r="TOV18" s="372"/>
      <c r="TOW18" s="372"/>
      <c r="TOX18" s="372"/>
      <c r="TOY18" s="372"/>
      <c r="TOZ18" s="372"/>
      <c r="TPA18" s="372"/>
      <c r="TPB18" s="372"/>
      <c r="TPC18" s="372"/>
      <c r="TPD18" s="372"/>
      <c r="TPE18" s="372"/>
      <c r="TPF18" s="372"/>
      <c r="TPG18" s="372"/>
      <c r="TPH18" s="372"/>
      <c r="TPI18" s="372"/>
      <c r="TPJ18" s="372"/>
      <c r="TPK18" s="372"/>
      <c r="TPL18" s="372"/>
      <c r="TPM18" s="372"/>
      <c r="TPN18" s="372"/>
      <c r="TPO18" s="372"/>
      <c r="TPP18" s="372"/>
      <c r="TPQ18" s="372"/>
      <c r="TPR18" s="372"/>
      <c r="TPS18" s="372"/>
      <c r="TPT18" s="372"/>
      <c r="TPU18" s="372"/>
      <c r="TPV18" s="372"/>
      <c r="TPW18" s="372"/>
      <c r="TPX18" s="372"/>
      <c r="TPY18" s="372"/>
      <c r="TPZ18" s="372"/>
      <c r="TQA18" s="372"/>
      <c r="TQB18" s="372"/>
      <c r="TQC18" s="372"/>
      <c r="TQD18" s="372"/>
      <c r="TQE18" s="372"/>
      <c r="TQF18" s="372"/>
      <c r="TQG18" s="372"/>
      <c r="TQH18" s="372"/>
      <c r="TQI18" s="372"/>
      <c r="TQJ18" s="372"/>
      <c r="TQK18" s="372"/>
      <c r="TQL18" s="372"/>
      <c r="TQM18" s="372"/>
      <c r="TQN18" s="372"/>
      <c r="TQO18" s="372"/>
      <c r="TQP18" s="372"/>
      <c r="TQQ18" s="372"/>
      <c r="TQR18" s="372"/>
      <c r="TQS18" s="372"/>
      <c r="TQT18" s="372"/>
      <c r="TQU18" s="372"/>
      <c r="TQV18" s="372"/>
      <c r="TQW18" s="372"/>
      <c r="TQX18" s="372"/>
      <c r="TQY18" s="372"/>
      <c r="TQZ18" s="372"/>
      <c r="TRA18" s="372"/>
      <c r="TRB18" s="372"/>
      <c r="TRC18" s="372"/>
      <c r="TRD18" s="372"/>
      <c r="TRE18" s="372"/>
      <c r="TRF18" s="372"/>
      <c r="TRG18" s="372"/>
      <c r="TRH18" s="372"/>
      <c r="TRI18" s="372"/>
      <c r="TRJ18" s="372"/>
      <c r="TRK18" s="372"/>
      <c r="TRL18" s="372"/>
      <c r="TRM18" s="372"/>
      <c r="TRN18" s="372"/>
      <c r="TRO18" s="372"/>
      <c r="TRP18" s="372"/>
      <c r="TRQ18" s="372"/>
      <c r="TRR18" s="372"/>
      <c r="TRS18" s="372"/>
      <c r="TRT18" s="372"/>
      <c r="TRU18" s="372"/>
      <c r="TRV18" s="372"/>
      <c r="TRW18" s="372"/>
      <c r="TRX18" s="372"/>
      <c r="TRY18" s="372"/>
      <c r="TRZ18" s="372"/>
      <c r="TSA18" s="372"/>
      <c r="TSB18" s="372"/>
      <c r="TSC18" s="372"/>
      <c r="TSD18" s="372"/>
      <c r="TSE18" s="372"/>
      <c r="TSF18" s="372"/>
      <c r="TSG18" s="372"/>
      <c r="TSH18" s="372"/>
      <c r="TSI18" s="372"/>
      <c r="TSJ18" s="372"/>
      <c r="TSK18" s="372"/>
      <c r="TSL18" s="372"/>
      <c r="TSM18" s="372"/>
      <c r="TSN18" s="372"/>
      <c r="TSO18" s="372"/>
      <c r="TSP18" s="372"/>
      <c r="TSQ18" s="372"/>
      <c r="TSR18" s="372"/>
      <c r="TSS18" s="372"/>
      <c r="TST18" s="372"/>
      <c r="TSU18" s="372"/>
      <c r="TSV18" s="372"/>
      <c r="TSW18" s="372"/>
      <c r="TSX18" s="372"/>
      <c r="TSY18" s="372"/>
      <c r="TSZ18" s="372"/>
      <c r="TTA18" s="372"/>
      <c r="TTB18" s="372"/>
      <c r="TTC18" s="372"/>
      <c r="TTD18" s="372"/>
      <c r="TTE18" s="372"/>
      <c r="TTF18" s="372"/>
      <c r="TTG18" s="372"/>
      <c r="TTH18" s="372"/>
      <c r="TTI18" s="372"/>
      <c r="TTJ18" s="372"/>
      <c r="TTK18" s="372"/>
      <c r="TTL18" s="372"/>
      <c r="TTM18" s="372"/>
      <c r="TTN18" s="372"/>
      <c r="TTO18" s="372"/>
      <c r="TTP18" s="372"/>
      <c r="TTQ18" s="372"/>
      <c r="TTR18" s="372"/>
      <c r="TTS18" s="372"/>
      <c r="TTT18" s="372"/>
      <c r="TTU18" s="372"/>
      <c r="TTV18" s="372"/>
      <c r="TTW18" s="372"/>
      <c r="TTX18" s="372"/>
      <c r="TTY18" s="372"/>
      <c r="TTZ18" s="372"/>
      <c r="TUA18" s="372"/>
      <c r="TUB18" s="372"/>
      <c r="TUC18" s="372"/>
      <c r="TUD18" s="372"/>
      <c r="TUE18" s="372"/>
      <c r="TUF18" s="372"/>
      <c r="TUG18" s="372"/>
      <c r="TUH18" s="372"/>
      <c r="TUI18" s="372"/>
      <c r="TUJ18" s="372"/>
      <c r="TUK18" s="372"/>
      <c r="TUL18" s="372"/>
      <c r="TUM18" s="372"/>
      <c r="TUN18" s="372"/>
      <c r="TUO18" s="372"/>
      <c r="TUP18" s="372"/>
      <c r="TUQ18" s="372"/>
      <c r="TUR18" s="372"/>
      <c r="TUS18" s="372"/>
      <c r="TUT18" s="372"/>
      <c r="TUU18" s="372"/>
      <c r="TUV18" s="372"/>
      <c r="TUW18" s="372"/>
      <c r="TUX18" s="372"/>
      <c r="TUY18" s="372"/>
      <c r="TUZ18" s="372"/>
      <c r="TVA18" s="372"/>
      <c r="TVB18" s="372"/>
      <c r="TVC18" s="372"/>
      <c r="TVD18" s="372"/>
      <c r="TVE18" s="372"/>
      <c r="TVF18" s="372"/>
      <c r="TVG18" s="372"/>
      <c r="TVH18" s="372"/>
      <c r="TVI18" s="372"/>
      <c r="TVJ18" s="372"/>
      <c r="TVK18" s="372"/>
      <c r="TVL18" s="372"/>
      <c r="TVM18" s="372"/>
      <c r="TVN18" s="372"/>
      <c r="TVO18" s="372"/>
      <c r="TVP18" s="372"/>
      <c r="TVQ18" s="372"/>
      <c r="TVR18" s="372"/>
      <c r="TVS18" s="372"/>
      <c r="TVT18" s="372"/>
      <c r="TVU18" s="372"/>
      <c r="TVV18" s="372"/>
      <c r="TVW18" s="372"/>
      <c r="TVX18" s="372"/>
      <c r="TVY18" s="372"/>
      <c r="TVZ18" s="372"/>
      <c r="TWA18" s="372"/>
      <c r="TWB18" s="372"/>
      <c r="TWC18" s="372"/>
      <c r="TWD18" s="372"/>
      <c r="TWE18" s="372"/>
      <c r="TWF18" s="372"/>
      <c r="TWG18" s="372"/>
      <c r="TWH18" s="372"/>
      <c r="TWI18" s="372"/>
      <c r="TWJ18" s="372"/>
      <c r="TWK18" s="372"/>
      <c r="TWL18" s="372"/>
      <c r="TWM18" s="372"/>
      <c r="TWN18" s="372"/>
      <c r="TWO18" s="372"/>
      <c r="TWP18" s="372"/>
      <c r="TWQ18" s="372"/>
      <c r="TWR18" s="372"/>
      <c r="TWS18" s="372"/>
      <c r="TWT18" s="372"/>
      <c r="TWU18" s="372"/>
      <c r="TWV18" s="372"/>
      <c r="TWW18" s="372"/>
      <c r="TWX18" s="372"/>
      <c r="TWY18" s="372"/>
      <c r="TWZ18" s="372"/>
      <c r="TXA18" s="372"/>
      <c r="TXB18" s="372"/>
      <c r="TXC18" s="372"/>
      <c r="TXD18" s="372"/>
      <c r="TXE18" s="372"/>
      <c r="TXF18" s="372"/>
      <c r="TXG18" s="372"/>
      <c r="TXH18" s="372"/>
      <c r="TXI18" s="372"/>
      <c r="TXJ18" s="372"/>
      <c r="TXK18" s="372"/>
      <c r="TXL18" s="372"/>
      <c r="TXM18" s="372"/>
      <c r="TXN18" s="372"/>
      <c r="TXO18" s="372"/>
      <c r="TXP18" s="372"/>
      <c r="TXQ18" s="372"/>
      <c r="TXR18" s="372"/>
      <c r="TXS18" s="372"/>
      <c r="TXT18" s="372"/>
      <c r="TXU18" s="372"/>
      <c r="TXV18" s="372"/>
      <c r="TXW18" s="372"/>
      <c r="TXX18" s="372"/>
      <c r="TXY18" s="372"/>
      <c r="TXZ18" s="372"/>
      <c r="TYA18" s="372"/>
      <c r="TYB18" s="372"/>
      <c r="TYC18" s="372"/>
      <c r="TYD18" s="372"/>
      <c r="TYE18" s="372"/>
      <c r="TYF18" s="372"/>
      <c r="TYG18" s="372"/>
      <c r="TYH18" s="372"/>
      <c r="TYI18" s="372"/>
      <c r="TYJ18" s="372"/>
      <c r="TYK18" s="372"/>
      <c r="TYL18" s="372"/>
      <c r="TYM18" s="372"/>
      <c r="TYN18" s="372"/>
      <c r="TYO18" s="372"/>
      <c r="TYP18" s="372"/>
      <c r="TYQ18" s="372"/>
      <c r="TYR18" s="372"/>
      <c r="TYS18" s="372"/>
      <c r="TYT18" s="372"/>
      <c r="TYU18" s="372"/>
      <c r="TYV18" s="372"/>
      <c r="TYW18" s="372"/>
      <c r="TYX18" s="372"/>
      <c r="TYY18" s="372"/>
      <c r="TYZ18" s="372"/>
      <c r="TZA18" s="372"/>
      <c r="TZB18" s="372"/>
      <c r="TZC18" s="372"/>
      <c r="TZD18" s="372"/>
      <c r="TZE18" s="372"/>
      <c r="TZF18" s="372"/>
      <c r="TZG18" s="372"/>
      <c r="TZH18" s="372"/>
      <c r="TZI18" s="372"/>
      <c r="TZJ18" s="372"/>
      <c r="TZK18" s="372"/>
      <c r="TZL18" s="372"/>
      <c r="TZM18" s="372"/>
      <c r="TZN18" s="372"/>
      <c r="TZO18" s="372"/>
      <c r="TZP18" s="372"/>
      <c r="TZQ18" s="372"/>
      <c r="TZR18" s="372"/>
      <c r="TZS18" s="372"/>
      <c r="TZT18" s="372"/>
      <c r="TZU18" s="372"/>
      <c r="TZV18" s="372"/>
      <c r="TZW18" s="372"/>
      <c r="TZX18" s="372"/>
      <c r="TZY18" s="372"/>
      <c r="TZZ18" s="372"/>
      <c r="UAA18" s="372"/>
      <c r="UAB18" s="372"/>
      <c r="UAC18" s="372"/>
      <c r="UAD18" s="372"/>
      <c r="UAE18" s="372"/>
      <c r="UAF18" s="372"/>
      <c r="UAG18" s="372"/>
      <c r="UAH18" s="372"/>
      <c r="UAI18" s="372"/>
      <c r="UAJ18" s="372"/>
      <c r="UAK18" s="372"/>
      <c r="UAL18" s="372"/>
      <c r="UAM18" s="372"/>
      <c r="UAN18" s="372"/>
      <c r="UAO18" s="372"/>
      <c r="UAP18" s="372"/>
      <c r="UAQ18" s="372"/>
      <c r="UAR18" s="372"/>
      <c r="UAS18" s="372"/>
      <c r="UAT18" s="372"/>
      <c r="UAU18" s="372"/>
      <c r="UAV18" s="372"/>
      <c r="UAW18" s="372"/>
      <c r="UAX18" s="372"/>
      <c r="UAY18" s="372"/>
      <c r="UAZ18" s="372"/>
      <c r="UBA18" s="372"/>
      <c r="UBB18" s="372"/>
      <c r="UBC18" s="372"/>
      <c r="UBD18" s="372"/>
      <c r="UBE18" s="372"/>
      <c r="UBF18" s="372"/>
      <c r="UBG18" s="372"/>
      <c r="UBH18" s="372"/>
      <c r="UBI18" s="372"/>
      <c r="UBJ18" s="372"/>
      <c r="UBK18" s="372"/>
      <c r="UBL18" s="372"/>
      <c r="UBM18" s="372"/>
      <c r="UBN18" s="372"/>
      <c r="UBO18" s="372"/>
      <c r="UBP18" s="372"/>
      <c r="UBQ18" s="372"/>
      <c r="UBR18" s="372"/>
      <c r="UBS18" s="372"/>
      <c r="UBT18" s="372"/>
      <c r="UBU18" s="372"/>
      <c r="UBV18" s="372"/>
      <c r="UBW18" s="372"/>
      <c r="UBX18" s="372"/>
      <c r="UBY18" s="372"/>
      <c r="UBZ18" s="372"/>
      <c r="UCA18" s="372"/>
      <c r="UCB18" s="372"/>
      <c r="UCC18" s="372"/>
      <c r="UCD18" s="372"/>
      <c r="UCE18" s="372"/>
      <c r="UCF18" s="372"/>
      <c r="UCG18" s="372"/>
      <c r="UCH18" s="372"/>
      <c r="UCI18" s="372"/>
      <c r="UCJ18" s="372"/>
      <c r="UCK18" s="372"/>
      <c r="UCL18" s="372"/>
      <c r="UCM18" s="372"/>
      <c r="UCN18" s="372"/>
      <c r="UCO18" s="372"/>
      <c r="UCP18" s="372"/>
      <c r="UCQ18" s="372"/>
      <c r="UCR18" s="372"/>
      <c r="UCS18" s="372"/>
      <c r="UCT18" s="372"/>
      <c r="UCU18" s="372"/>
      <c r="UCV18" s="372"/>
      <c r="UCW18" s="372"/>
      <c r="UCX18" s="372"/>
      <c r="UCY18" s="372"/>
      <c r="UCZ18" s="372"/>
      <c r="UDA18" s="372"/>
      <c r="UDB18" s="372"/>
      <c r="UDC18" s="372"/>
      <c r="UDD18" s="372"/>
      <c r="UDE18" s="372"/>
      <c r="UDF18" s="372"/>
      <c r="UDG18" s="372"/>
      <c r="UDH18" s="372"/>
      <c r="UDI18" s="372"/>
      <c r="UDJ18" s="372"/>
      <c r="UDK18" s="372"/>
      <c r="UDL18" s="372"/>
      <c r="UDM18" s="372"/>
      <c r="UDN18" s="372"/>
      <c r="UDO18" s="372"/>
      <c r="UDP18" s="372"/>
      <c r="UDQ18" s="372"/>
      <c r="UDR18" s="372"/>
      <c r="UDS18" s="372"/>
      <c r="UDT18" s="372"/>
      <c r="UDU18" s="372"/>
      <c r="UDV18" s="372"/>
      <c r="UDW18" s="372"/>
      <c r="UDX18" s="372"/>
      <c r="UDY18" s="372"/>
      <c r="UDZ18" s="372"/>
      <c r="UEA18" s="372"/>
      <c r="UEB18" s="372"/>
      <c r="UEC18" s="372"/>
      <c r="UED18" s="372"/>
      <c r="UEE18" s="372"/>
      <c r="UEF18" s="372"/>
      <c r="UEG18" s="372"/>
      <c r="UEH18" s="372"/>
      <c r="UEI18" s="372"/>
      <c r="UEJ18" s="372"/>
      <c r="UEK18" s="372"/>
      <c r="UEL18" s="372"/>
      <c r="UEM18" s="372"/>
      <c r="UEN18" s="372"/>
      <c r="UEO18" s="372"/>
      <c r="UEP18" s="372"/>
      <c r="UEQ18" s="372"/>
      <c r="UER18" s="372"/>
      <c r="UES18" s="372"/>
      <c r="UET18" s="372"/>
      <c r="UEU18" s="372"/>
      <c r="UEV18" s="372"/>
      <c r="UEW18" s="372"/>
      <c r="UEX18" s="372"/>
      <c r="UEY18" s="372"/>
      <c r="UEZ18" s="372"/>
      <c r="UFA18" s="372"/>
      <c r="UFB18" s="372"/>
      <c r="UFC18" s="372"/>
      <c r="UFD18" s="372"/>
      <c r="UFE18" s="372"/>
      <c r="UFF18" s="372"/>
      <c r="UFG18" s="372"/>
      <c r="UFH18" s="372"/>
      <c r="UFI18" s="372"/>
      <c r="UFJ18" s="372"/>
      <c r="UFK18" s="372"/>
      <c r="UFL18" s="372"/>
      <c r="UFM18" s="372"/>
      <c r="UFN18" s="372"/>
      <c r="UFO18" s="372"/>
      <c r="UFP18" s="372"/>
      <c r="UFQ18" s="372"/>
      <c r="UFR18" s="372"/>
      <c r="UFS18" s="372"/>
      <c r="UFT18" s="372"/>
      <c r="UFU18" s="372"/>
      <c r="UFV18" s="372"/>
      <c r="UFW18" s="372"/>
      <c r="UFX18" s="372"/>
      <c r="UFY18" s="372"/>
      <c r="UFZ18" s="372"/>
      <c r="UGA18" s="372"/>
      <c r="UGB18" s="372"/>
      <c r="UGC18" s="372"/>
      <c r="UGD18" s="372"/>
      <c r="UGE18" s="372"/>
      <c r="UGF18" s="372"/>
      <c r="UGG18" s="372"/>
      <c r="UGH18" s="372"/>
      <c r="UGI18" s="372"/>
      <c r="UGJ18" s="372"/>
      <c r="UGK18" s="372"/>
      <c r="UGL18" s="372"/>
      <c r="UGM18" s="372"/>
      <c r="UGN18" s="372"/>
      <c r="UGO18" s="372"/>
      <c r="UGP18" s="372"/>
      <c r="UGQ18" s="372"/>
      <c r="UGR18" s="372"/>
      <c r="UGS18" s="372"/>
      <c r="UGT18" s="372"/>
      <c r="UGU18" s="372"/>
      <c r="UGV18" s="372"/>
      <c r="UGW18" s="372"/>
      <c r="UGX18" s="372"/>
      <c r="UGY18" s="372"/>
      <c r="UGZ18" s="372"/>
      <c r="UHA18" s="372"/>
      <c r="UHB18" s="372"/>
      <c r="UHC18" s="372"/>
      <c r="UHD18" s="372"/>
      <c r="UHE18" s="372"/>
      <c r="UHF18" s="372"/>
      <c r="UHG18" s="372"/>
      <c r="UHH18" s="372"/>
      <c r="UHI18" s="372"/>
      <c r="UHJ18" s="372"/>
      <c r="UHK18" s="372"/>
      <c r="UHL18" s="372"/>
      <c r="UHM18" s="372"/>
      <c r="UHN18" s="372"/>
      <c r="UHO18" s="372"/>
      <c r="UHP18" s="372"/>
      <c r="UHQ18" s="372"/>
      <c r="UHR18" s="372"/>
      <c r="UHS18" s="372"/>
      <c r="UHT18" s="372"/>
      <c r="UHU18" s="372"/>
      <c r="UHV18" s="372"/>
      <c r="UHW18" s="372"/>
      <c r="UHX18" s="372"/>
      <c r="UHY18" s="372"/>
      <c r="UHZ18" s="372"/>
      <c r="UIA18" s="372"/>
      <c r="UIB18" s="372"/>
      <c r="UIC18" s="372"/>
      <c r="UID18" s="372"/>
      <c r="UIE18" s="372"/>
      <c r="UIF18" s="372"/>
      <c r="UIG18" s="372"/>
      <c r="UIH18" s="372"/>
      <c r="UII18" s="372"/>
      <c r="UIJ18" s="372"/>
      <c r="UIK18" s="372"/>
      <c r="UIL18" s="372"/>
      <c r="UIM18" s="372"/>
      <c r="UIN18" s="372"/>
      <c r="UIO18" s="372"/>
      <c r="UIP18" s="372"/>
      <c r="UIQ18" s="372"/>
      <c r="UIR18" s="372"/>
      <c r="UIS18" s="372"/>
      <c r="UIT18" s="372"/>
      <c r="UIU18" s="372"/>
      <c r="UIV18" s="372"/>
      <c r="UIW18" s="372"/>
      <c r="UIX18" s="372"/>
      <c r="UIY18" s="372"/>
      <c r="UIZ18" s="372"/>
      <c r="UJA18" s="372"/>
      <c r="UJB18" s="372"/>
      <c r="UJC18" s="372"/>
      <c r="UJD18" s="372"/>
      <c r="UJE18" s="372"/>
      <c r="UJF18" s="372"/>
      <c r="UJG18" s="372"/>
      <c r="UJH18" s="372"/>
      <c r="UJI18" s="372"/>
      <c r="UJJ18" s="372"/>
      <c r="UJK18" s="372"/>
      <c r="UJL18" s="372"/>
      <c r="UJM18" s="372"/>
      <c r="UJN18" s="372"/>
      <c r="UJO18" s="372"/>
      <c r="UJP18" s="372"/>
      <c r="UJQ18" s="372"/>
      <c r="UJR18" s="372"/>
      <c r="UJS18" s="372"/>
      <c r="UJT18" s="372"/>
      <c r="UJU18" s="372"/>
      <c r="UJV18" s="372"/>
      <c r="UJW18" s="372"/>
      <c r="UJX18" s="372"/>
      <c r="UJY18" s="372"/>
      <c r="UJZ18" s="372"/>
      <c r="UKA18" s="372"/>
      <c r="UKB18" s="372"/>
      <c r="UKC18" s="372"/>
      <c r="UKD18" s="372"/>
      <c r="UKE18" s="372"/>
      <c r="UKF18" s="372"/>
      <c r="UKG18" s="372"/>
      <c r="UKH18" s="372"/>
      <c r="UKI18" s="372"/>
      <c r="UKJ18" s="372"/>
      <c r="UKK18" s="372"/>
      <c r="UKL18" s="372"/>
      <c r="UKM18" s="372"/>
      <c r="UKN18" s="372"/>
      <c r="UKO18" s="372"/>
      <c r="UKP18" s="372"/>
      <c r="UKQ18" s="372"/>
      <c r="UKR18" s="372"/>
      <c r="UKS18" s="372"/>
      <c r="UKT18" s="372"/>
      <c r="UKU18" s="372"/>
      <c r="UKV18" s="372"/>
      <c r="UKW18" s="372"/>
      <c r="UKX18" s="372"/>
      <c r="UKY18" s="372"/>
      <c r="UKZ18" s="372"/>
      <c r="ULA18" s="372"/>
      <c r="ULB18" s="372"/>
      <c r="ULC18" s="372"/>
      <c r="ULD18" s="372"/>
      <c r="ULE18" s="372"/>
      <c r="ULF18" s="372"/>
      <c r="ULG18" s="372"/>
      <c r="ULH18" s="372"/>
      <c r="ULI18" s="372"/>
      <c r="ULJ18" s="372"/>
      <c r="ULK18" s="372"/>
      <c r="ULL18" s="372"/>
      <c r="ULM18" s="372"/>
      <c r="ULN18" s="372"/>
      <c r="ULO18" s="372"/>
      <c r="ULP18" s="372"/>
      <c r="ULQ18" s="372"/>
      <c r="ULR18" s="372"/>
      <c r="ULS18" s="372"/>
      <c r="ULT18" s="372"/>
      <c r="ULU18" s="372"/>
      <c r="ULV18" s="372"/>
      <c r="ULW18" s="372"/>
      <c r="ULX18" s="372"/>
      <c r="ULY18" s="372"/>
      <c r="ULZ18" s="372"/>
      <c r="UMA18" s="372"/>
      <c r="UMB18" s="372"/>
      <c r="UMC18" s="372"/>
      <c r="UMD18" s="372"/>
      <c r="UME18" s="372"/>
      <c r="UMF18" s="372"/>
      <c r="UMG18" s="372"/>
      <c r="UMH18" s="372"/>
      <c r="UMI18" s="372"/>
      <c r="UMJ18" s="372"/>
      <c r="UMK18" s="372"/>
      <c r="UML18" s="372"/>
      <c r="UMM18" s="372"/>
      <c r="UMN18" s="372"/>
      <c r="UMO18" s="372"/>
      <c r="UMP18" s="372"/>
      <c r="UMQ18" s="372"/>
      <c r="UMR18" s="372"/>
      <c r="UMS18" s="372"/>
      <c r="UMT18" s="372"/>
      <c r="UMU18" s="372"/>
      <c r="UMV18" s="372"/>
      <c r="UMW18" s="372"/>
      <c r="UMX18" s="372"/>
      <c r="UMY18" s="372"/>
      <c r="UMZ18" s="372"/>
      <c r="UNA18" s="372"/>
      <c r="UNB18" s="372"/>
      <c r="UNC18" s="372"/>
      <c r="UND18" s="372"/>
      <c r="UNE18" s="372"/>
      <c r="UNF18" s="372"/>
      <c r="UNG18" s="372"/>
      <c r="UNH18" s="372"/>
      <c r="UNI18" s="372"/>
      <c r="UNJ18" s="372"/>
      <c r="UNK18" s="372"/>
      <c r="UNL18" s="372"/>
      <c r="UNM18" s="372"/>
      <c r="UNN18" s="372"/>
      <c r="UNO18" s="372"/>
      <c r="UNP18" s="372"/>
      <c r="UNQ18" s="372"/>
      <c r="UNR18" s="372"/>
      <c r="UNS18" s="372"/>
      <c r="UNT18" s="372"/>
      <c r="UNU18" s="372"/>
      <c r="UNV18" s="372"/>
      <c r="UNW18" s="372"/>
      <c r="UNX18" s="372"/>
      <c r="UNY18" s="372"/>
      <c r="UNZ18" s="372"/>
      <c r="UOA18" s="372"/>
      <c r="UOB18" s="372"/>
      <c r="UOC18" s="372"/>
      <c r="UOD18" s="372"/>
      <c r="UOE18" s="372"/>
      <c r="UOF18" s="372"/>
      <c r="UOG18" s="372"/>
      <c r="UOH18" s="372"/>
      <c r="UOI18" s="372"/>
      <c r="UOJ18" s="372"/>
      <c r="UOK18" s="372"/>
      <c r="UOL18" s="372"/>
      <c r="UOM18" s="372"/>
      <c r="UON18" s="372"/>
      <c r="UOO18" s="372"/>
      <c r="UOP18" s="372"/>
      <c r="UOQ18" s="372"/>
      <c r="UOR18" s="372"/>
      <c r="UOS18" s="372"/>
      <c r="UOT18" s="372"/>
      <c r="UOU18" s="372"/>
      <c r="UOV18" s="372"/>
      <c r="UOW18" s="372"/>
      <c r="UOX18" s="372"/>
      <c r="UOY18" s="372"/>
      <c r="UOZ18" s="372"/>
      <c r="UPA18" s="372"/>
      <c r="UPB18" s="372"/>
      <c r="UPC18" s="372"/>
      <c r="UPD18" s="372"/>
      <c r="UPE18" s="372"/>
      <c r="UPF18" s="372"/>
      <c r="UPG18" s="372"/>
      <c r="UPH18" s="372"/>
      <c r="UPI18" s="372"/>
      <c r="UPJ18" s="372"/>
      <c r="UPK18" s="372"/>
      <c r="UPL18" s="372"/>
      <c r="UPM18" s="372"/>
      <c r="UPN18" s="372"/>
      <c r="UPO18" s="372"/>
      <c r="UPP18" s="372"/>
      <c r="UPQ18" s="372"/>
      <c r="UPR18" s="372"/>
      <c r="UPS18" s="372"/>
      <c r="UPT18" s="372"/>
      <c r="UPU18" s="372"/>
      <c r="UPV18" s="372"/>
      <c r="UPW18" s="372"/>
      <c r="UPX18" s="372"/>
      <c r="UPY18" s="372"/>
      <c r="UPZ18" s="372"/>
      <c r="UQA18" s="372"/>
      <c r="UQB18" s="372"/>
      <c r="UQC18" s="372"/>
      <c r="UQD18" s="372"/>
      <c r="UQE18" s="372"/>
      <c r="UQF18" s="372"/>
      <c r="UQG18" s="372"/>
      <c r="UQH18" s="372"/>
      <c r="UQI18" s="372"/>
      <c r="UQJ18" s="372"/>
      <c r="UQK18" s="372"/>
      <c r="UQL18" s="372"/>
      <c r="UQM18" s="372"/>
      <c r="UQN18" s="372"/>
      <c r="UQO18" s="372"/>
      <c r="UQP18" s="372"/>
      <c r="UQQ18" s="372"/>
      <c r="UQR18" s="372"/>
      <c r="UQS18" s="372"/>
      <c r="UQT18" s="372"/>
      <c r="UQU18" s="372"/>
      <c r="UQV18" s="372"/>
      <c r="UQW18" s="372"/>
      <c r="UQX18" s="372"/>
      <c r="UQY18" s="372"/>
      <c r="UQZ18" s="372"/>
      <c r="URA18" s="372"/>
      <c r="URB18" s="372"/>
      <c r="URC18" s="372"/>
      <c r="URD18" s="372"/>
      <c r="URE18" s="372"/>
      <c r="URF18" s="372"/>
      <c r="URG18" s="372"/>
      <c r="URH18" s="372"/>
      <c r="URI18" s="372"/>
      <c r="URJ18" s="372"/>
      <c r="URK18" s="372"/>
      <c r="URL18" s="372"/>
      <c r="URM18" s="372"/>
      <c r="URN18" s="372"/>
      <c r="URO18" s="372"/>
      <c r="URP18" s="372"/>
      <c r="URQ18" s="372"/>
      <c r="URR18" s="372"/>
      <c r="URS18" s="372"/>
      <c r="URT18" s="372"/>
      <c r="URU18" s="372"/>
      <c r="URV18" s="372"/>
      <c r="URW18" s="372"/>
      <c r="URX18" s="372"/>
      <c r="URY18" s="372"/>
      <c r="URZ18" s="372"/>
      <c r="USA18" s="372"/>
      <c r="USB18" s="372"/>
      <c r="USC18" s="372"/>
      <c r="USD18" s="372"/>
      <c r="USE18" s="372"/>
      <c r="USF18" s="372"/>
      <c r="USG18" s="372"/>
      <c r="USH18" s="372"/>
      <c r="USI18" s="372"/>
      <c r="USJ18" s="372"/>
      <c r="USK18" s="372"/>
      <c r="USL18" s="372"/>
      <c r="USM18" s="372"/>
      <c r="USN18" s="372"/>
      <c r="USO18" s="372"/>
      <c r="USP18" s="372"/>
      <c r="USQ18" s="372"/>
      <c r="USR18" s="372"/>
      <c r="USS18" s="372"/>
      <c r="UST18" s="372"/>
      <c r="USU18" s="372"/>
      <c r="USV18" s="372"/>
      <c r="USW18" s="372"/>
      <c r="USX18" s="372"/>
      <c r="USY18" s="372"/>
      <c r="USZ18" s="372"/>
      <c r="UTA18" s="372"/>
      <c r="UTB18" s="372"/>
      <c r="UTC18" s="372"/>
      <c r="UTD18" s="372"/>
      <c r="UTE18" s="372"/>
      <c r="UTF18" s="372"/>
      <c r="UTG18" s="372"/>
      <c r="UTH18" s="372"/>
      <c r="UTI18" s="372"/>
      <c r="UTJ18" s="372"/>
      <c r="UTK18" s="372"/>
      <c r="UTL18" s="372"/>
      <c r="UTM18" s="372"/>
      <c r="UTN18" s="372"/>
      <c r="UTO18" s="372"/>
      <c r="UTP18" s="372"/>
      <c r="UTQ18" s="372"/>
      <c r="UTR18" s="372"/>
      <c r="UTS18" s="372"/>
      <c r="UTT18" s="372"/>
      <c r="UTU18" s="372"/>
      <c r="UTV18" s="372"/>
      <c r="UTW18" s="372"/>
      <c r="UTX18" s="372"/>
      <c r="UTY18" s="372"/>
      <c r="UTZ18" s="372"/>
      <c r="UUA18" s="372"/>
      <c r="UUB18" s="372"/>
      <c r="UUC18" s="372"/>
      <c r="UUD18" s="372"/>
      <c r="UUE18" s="372"/>
      <c r="UUF18" s="372"/>
      <c r="UUG18" s="372"/>
      <c r="UUH18" s="372"/>
      <c r="UUI18" s="372"/>
      <c r="UUJ18" s="372"/>
      <c r="UUK18" s="372"/>
      <c r="UUL18" s="372"/>
      <c r="UUM18" s="372"/>
      <c r="UUN18" s="372"/>
      <c r="UUO18" s="372"/>
      <c r="UUP18" s="372"/>
      <c r="UUQ18" s="372"/>
      <c r="UUR18" s="372"/>
      <c r="UUS18" s="372"/>
      <c r="UUT18" s="372"/>
      <c r="UUU18" s="372"/>
      <c r="UUV18" s="372"/>
      <c r="UUW18" s="372"/>
      <c r="UUX18" s="372"/>
      <c r="UUY18" s="372"/>
      <c r="UUZ18" s="372"/>
      <c r="UVA18" s="372"/>
      <c r="UVB18" s="372"/>
      <c r="UVC18" s="372"/>
      <c r="UVD18" s="372"/>
      <c r="UVE18" s="372"/>
      <c r="UVF18" s="372"/>
      <c r="UVG18" s="372"/>
      <c r="UVH18" s="372"/>
      <c r="UVI18" s="372"/>
      <c r="UVJ18" s="372"/>
      <c r="UVK18" s="372"/>
      <c r="UVL18" s="372"/>
      <c r="UVM18" s="372"/>
      <c r="UVN18" s="372"/>
      <c r="UVO18" s="372"/>
      <c r="UVP18" s="372"/>
      <c r="UVQ18" s="372"/>
      <c r="UVR18" s="372"/>
      <c r="UVS18" s="372"/>
      <c r="UVT18" s="372"/>
      <c r="UVU18" s="372"/>
      <c r="UVV18" s="372"/>
      <c r="UVW18" s="372"/>
      <c r="UVX18" s="372"/>
      <c r="UVY18" s="372"/>
      <c r="UVZ18" s="372"/>
      <c r="UWA18" s="372"/>
      <c r="UWB18" s="372"/>
      <c r="UWC18" s="372"/>
      <c r="UWD18" s="372"/>
      <c r="UWE18" s="372"/>
      <c r="UWF18" s="372"/>
      <c r="UWG18" s="372"/>
      <c r="UWH18" s="372"/>
      <c r="UWI18" s="372"/>
      <c r="UWJ18" s="372"/>
      <c r="UWK18" s="372"/>
      <c r="UWL18" s="372"/>
      <c r="UWM18" s="372"/>
      <c r="UWN18" s="372"/>
      <c r="UWO18" s="372"/>
      <c r="UWP18" s="372"/>
      <c r="UWQ18" s="372"/>
      <c r="UWR18" s="372"/>
      <c r="UWS18" s="372"/>
      <c r="UWT18" s="372"/>
      <c r="UWU18" s="372"/>
      <c r="UWV18" s="372"/>
      <c r="UWW18" s="372"/>
      <c r="UWX18" s="372"/>
      <c r="UWY18" s="372"/>
      <c r="UWZ18" s="372"/>
      <c r="UXA18" s="372"/>
      <c r="UXB18" s="372"/>
      <c r="UXC18" s="372"/>
      <c r="UXD18" s="372"/>
      <c r="UXE18" s="372"/>
      <c r="UXF18" s="372"/>
      <c r="UXG18" s="372"/>
      <c r="UXH18" s="372"/>
      <c r="UXI18" s="372"/>
      <c r="UXJ18" s="372"/>
      <c r="UXK18" s="372"/>
      <c r="UXL18" s="372"/>
      <c r="UXM18" s="372"/>
      <c r="UXN18" s="372"/>
      <c r="UXO18" s="372"/>
      <c r="UXP18" s="372"/>
      <c r="UXQ18" s="372"/>
      <c r="UXR18" s="372"/>
      <c r="UXS18" s="372"/>
      <c r="UXT18" s="372"/>
      <c r="UXU18" s="372"/>
      <c r="UXV18" s="372"/>
      <c r="UXW18" s="372"/>
      <c r="UXX18" s="372"/>
      <c r="UXY18" s="372"/>
      <c r="UXZ18" s="372"/>
      <c r="UYA18" s="372"/>
      <c r="UYB18" s="372"/>
      <c r="UYC18" s="372"/>
      <c r="UYD18" s="372"/>
      <c r="UYE18" s="372"/>
      <c r="UYF18" s="372"/>
      <c r="UYG18" s="372"/>
      <c r="UYH18" s="372"/>
      <c r="UYI18" s="372"/>
      <c r="UYJ18" s="372"/>
      <c r="UYK18" s="372"/>
      <c r="UYL18" s="372"/>
      <c r="UYM18" s="372"/>
      <c r="UYN18" s="372"/>
      <c r="UYO18" s="372"/>
      <c r="UYP18" s="372"/>
      <c r="UYQ18" s="372"/>
      <c r="UYR18" s="372"/>
      <c r="UYS18" s="372"/>
      <c r="UYT18" s="372"/>
      <c r="UYU18" s="372"/>
      <c r="UYV18" s="372"/>
      <c r="UYW18" s="372"/>
      <c r="UYX18" s="372"/>
      <c r="UYY18" s="372"/>
      <c r="UYZ18" s="372"/>
      <c r="UZA18" s="372"/>
      <c r="UZB18" s="372"/>
      <c r="UZC18" s="372"/>
      <c r="UZD18" s="372"/>
      <c r="UZE18" s="372"/>
      <c r="UZF18" s="372"/>
      <c r="UZG18" s="372"/>
      <c r="UZH18" s="372"/>
      <c r="UZI18" s="372"/>
      <c r="UZJ18" s="372"/>
      <c r="UZK18" s="372"/>
      <c r="UZL18" s="372"/>
      <c r="UZM18" s="372"/>
      <c r="UZN18" s="372"/>
      <c r="UZO18" s="372"/>
      <c r="UZP18" s="372"/>
      <c r="UZQ18" s="372"/>
      <c r="UZR18" s="372"/>
      <c r="UZS18" s="372"/>
      <c r="UZT18" s="372"/>
      <c r="UZU18" s="372"/>
      <c r="UZV18" s="372"/>
      <c r="UZW18" s="372"/>
      <c r="UZX18" s="372"/>
      <c r="UZY18" s="372"/>
      <c r="UZZ18" s="372"/>
      <c r="VAA18" s="372"/>
      <c r="VAB18" s="372"/>
      <c r="VAC18" s="372"/>
      <c r="VAD18" s="372"/>
      <c r="VAE18" s="372"/>
      <c r="VAF18" s="372"/>
      <c r="VAG18" s="372"/>
      <c r="VAH18" s="372"/>
      <c r="VAI18" s="372"/>
      <c r="VAJ18" s="372"/>
      <c r="VAK18" s="372"/>
      <c r="VAL18" s="372"/>
      <c r="VAM18" s="372"/>
      <c r="VAN18" s="372"/>
      <c r="VAO18" s="372"/>
      <c r="VAP18" s="372"/>
      <c r="VAQ18" s="372"/>
      <c r="VAR18" s="372"/>
      <c r="VAS18" s="372"/>
      <c r="VAT18" s="372"/>
      <c r="VAU18" s="372"/>
      <c r="VAV18" s="372"/>
      <c r="VAW18" s="372"/>
      <c r="VAX18" s="372"/>
      <c r="VAY18" s="372"/>
      <c r="VAZ18" s="372"/>
      <c r="VBA18" s="372"/>
      <c r="VBB18" s="372"/>
      <c r="VBC18" s="372"/>
      <c r="VBD18" s="372"/>
      <c r="VBE18" s="372"/>
      <c r="VBF18" s="372"/>
      <c r="VBG18" s="372"/>
      <c r="VBH18" s="372"/>
      <c r="VBI18" s="372"/>
      <c r="VBJ18" s="372"/>
      <c r="VBK18" s="372"/>
      <c r="VBL18" s="372"/>
      <c r="VBM18" s="372"/>
      <c r="VBN18" s="372"/>
      <c r="VBO18" s="372"/>
      <c r="VBP18" s="372"/>
      <c r="VBQ18" s="372"/>
      <c r="VBR18" s="372"/>
      <c r="VBS18" s="372"/>
      <c r="VBT18" s="372"/>
      <c r="VBU18" s="372"/>
      <c r="VBV18" s="372"/>
      <c r="VBW18" s="372"/>
      <c r="VBX18" s="372"/>
      <c r="VBY18" s="372"/>
      <c r="VBZ18" s="372"/>
      <c r="VCA18" s="372"/>
      <c r="VCB18" s="372"/>
      <c r="VCC18" s="372"/>
      <c r="VCD18" s="372"/>
      <c r="VCE18" s="372"/>
      <c r="VCF18" s="372"/>
      <c r="VCG18" s="372"/>
      <c r="VCH18" s="372"/>
      <c r="VCI18" s="372"/>
      <c r="VCJ18" s="372"/>
      <c r="VCK18" s="372"/>
      <c r="VCL18" s="372"/>
      <c r="VCM18" s="372"/>
      <c r="VCN18" s="372"/>
      <c r="VCO18" s="372"/>
      <c r="VCP18" s="372"/>
      <c r="VCQ18" s="372"/>
      <c r="VCR18" s="372"/>
      <c r="VCS18" s="372"/>
      <c r="VCT18" s="372"/>
      <c r="VCU18" s="372"/>
      <c r="VCV18" s="372"/>
      <c r="VCW18" s="372"/>
      <c r="VCX18" s="372"/>
      <c r="VCY18" s="372"/>
      <c r="VCZ18" s="372"/>
      <c r="VDA18" s="372"/>
      <c r="VDB18" s="372"/>
      <c r="VDC18" s="372"/>
      <c r="VDD18" s="372"/>
      <c r="VDE18" s="372"/>
      <c r="VDF18" s="372"/>
      <c r="VDG18" s="372"/>
      <c r="VDH18" s="372"/>
      <c r="VDI18" s="372"/>
      <c r="VDJ18" s="372"/>
      <c r="VDK18" s="372"/>
      <c r="VDL18" s="372"/>
      <c r="VDM18" s="372"/>
      <c r="VDN18" s="372"/>
      <c r="VDO18" s="372"/>
      <c r="VDP18" s="372"/>
      <c r="VDQ18" s="372"/>
      <c r="VDR18" s="372"/>
      <c r="VDS18" s="372"/>
      <c r="VDT18" s="372"/>
      <c r="VDU18" s="372"/>
      <c r="VDV18" s="372"/>
      <c r="VDW18" s="372"/>
      <c r="VDX18" s="372"/>
      <c r="VDY18" s="372"/>
      <c r="VDZ18" s="372"/>
      <c r="VEA18" s="372"/>
      <c r="VEB18" s="372"/>
      <c r="VEC18" s="372"/>
      <c r="VED18" s="372"/>
      <c r="VEE18" s="372"/>
      <c r="VEF18" s="372"/>
      <c r="VEG18" s="372"/>
      <c r="VEH18" s="372"/>
      <c r="VEI18" s="372"/>
      <c r="VEJ18" s="372"/>
      <c r="VEK18" s="372"/>
      <c r="VEL18" s="372"/>
      <c r="VEM18" s="372"/>
      <c r="VEN18" s="372"/>
      <c r="VEO18" s="372"/>
      <c r="VEP18" s="372"/>
      <c r="VEQ18" s="372"/>
      <c r="VER18" s="372"/>
      <c r="VES18" s="372"/>
      <c r="VET18" s="372"/>
      <c r="VEU18" s="372"/>
      <c r="VEV18" s="372"/>
      <c r="VEW18" s="372"/>
      <c r="VEX18" s="372"/>
      <c r="VEY18" s="372"/>
      <c r="VEZ18" s="372"/>
      <c r="VFA18" s="372"/>
      <c r="VFB18" s="372"/>
      <c r="VFC18" s="372"/>
      <c r="VFD18" s="372"/>
      <c r="VFE18" s="372"/>
      <c r="VFF18" s="372"/>
      <c r="VFG18" s="372"/>
      <c r="VFH18" s="372"/>
      <c r="VFI18" s="372"/>
      <c r="VFJ18" s="372"/>
      <c r="VFK18" s="372"/>
      <c r="VFL18" s="372"/>
      <c r="VFM18" s="372"/>
      <c r="VFN18" s="372"/>
      <c r="VFO18" s="372"/>
      <c r="VFP18" s="372"/>
      <c r="VFQ18" s="372"/>
      <c r="VFR18" s="372"/>
      <c r="VFS18" s="372"/>
      <c r="VFT18" s="372"/>
      <c r="VFU18" s="372"/>
      <c r="VFV18" s="372"/>
      <c r="VFW18" s="372"/>
      <c r="VFX18" s="372"/>
      <c r="VFY18" s="372"/>
      <c r="VFZ18" s="372"/>
      <c r="VGA18" s="372"/>
      <c r="VGB18" s="372"/>
      <c r="VGC18" s="372"/>
      <c r="VGD18" s="372"/>
      <c r="VGE18" s="372"/>
      <c r="VGF18" s="372"/>
      <c r="VGG18" s="372"/>
      <c r="VGH18" s="372"/>
      <c r="VGI18" s="372"/>
      <c r="VGJ18" s="372"/>
      <c r="VGK18" s="372"/>
      <c r="VGL18" s="372"/>
      <c r="VGM18" s="372"/>
      <c r="VGN18" s="372"/>
      <c r="VGO18" s="372"/>
      <c r="VGP18" s="372"/>
      <c r="VGQ18" s="372"/>
      <c r="VGR18" s="372"/>
      <c r="VGS18" s="372"/>
      <c r="VGT18" s="372"/>
      <c r="VGU18" s="372"/>
      <c r="VGV18" s="372"/>
      <c r="VGW18" s="372"/>
      <c r="VGX18" s="372"/>
      <c r="VGY18" s="372"/>
      <c r="VGZ18" s="372"/>
      <c r="VHA18" s="372"/>
      <c r="VHB18" s="372"/>
      <c r="VHC18" s="372"/>
      <c r="VHD18" s="372"/>
      <c r="VHE18" s="372"/>
      <c r="VHF18" s="372"/>
      <c r="VHG18" s="372"/>
      <c r="VHH18" s="372"/>
      <c r="VHI18" s="372"/>
      <c r="VHJ18" s="372"/>
      <c r="VHK18" s="372"/>
      <c r="VHL18" s="372"/>
      <c r="VHM18" s="372"/>
      <c r="VHN18" s="372"/>
      <c r="VHO18" s="372"/>
      <c r="VHP18" s="372"/>
      <c r="VHQ18" s="372"/>
      <c r="VHR18" s="372"/>
      <c r="VHS18" s="372"/>
      <c r="VHT18" s="372"/>
      <c r="VHU18" s="372"/>
      <c r="VHV18" s="372"/>
      <c r="VHW18" s="372"/>
      <c r="VHX18" s="372"/>
      <c r="VHY18" s="372"/>
      <c r="VHZ18" s="372"/>
      <c r="VIA18" s="372"/>
      <c r="VIB18" s="372"/>
      <c r="VIC18" s="372"/>
      <c r="VID18" s="372"/>
      <c r="VIE18" s="372"/>
      <c r="VIF18" s="372"/>
      <c r="VIG18" s="372"/>
      <c r="VIH18" s="372"/>
      <c r="VII18" s="372"/>
      <c r="VIJ18" s="372"/>
      <c r="VIK18" s="372"/>
      <c r="VIL18" s="372"/>
      <c r="VIM18" s="372"/>
      <c r="VIN18" s="372"/>
      <c r="VIO18" s="372"/>
      <c r="VIP18" s="372"/>
      <c r="VIQ18" s="372"/>
      <c r="VIR18" s="372"/>
      <c r="VIS18" s="372"/>
      <c r="VIT18" s="372"/>
      <c r="VIU18" s="372"/>
      <c r="VIV18" s="372"/>
      <c r="VIW18" s="372"/>
      <c r="VIX18" s="372"/>
      <c r="VIY18" s="372"/>
      <c r="VIZ18" s="372"/>
      <c r="VJA18" s="372"/>
      <c r="VJB18" s="372"/>
      <c r="VJC18" s="372"/>
      <c r="VJD18" s="372"/>
      <c r="VJE18" s="372"/>
      <c r="VJF18" s="372"/>
      <c r="VJG18" s="372"/>
      <c r="VJH18" s="372"/>
      <c r="VJI18" s="372"/>
      <c r="VJJ18" s="372"/>
      <c r="VJK18" s="372"/>
      <c r="VJL18" s="372"/>
      <c r="VJM18" s="372"/>
      <c r="VJN18" s="372"/>
      <c r="VJO18" s="372"/>
      <c r="VJP18" s="372"/>
      <c r="VJQ18" s="372"/>
      <c r="VJR18" s="372"/>
      <c r="VJS18" s="372"/>
      <c r="VJT18" s="372"/>
      <c r="VJU18" s="372"/>
      <c r="VJV18" s="372"/>
      <c r="VJW18" s="372"/>
      <c r="VJX18" s="372"/>
      <c r="VJY18" s="372"/>
      <c r="VJZ18" s="372"/>
      <c r="VKA18" s="372"/>
      <c r="VKB18" s="372"/>
      <c r="VKC18" s="372"/>
      <c r="VKD18" s="372"/>
      <c r="VKE18" s="372"/>
      <c r="VKF18" s="372"/>
      <c r="VKG18" s="372"/>
      <c r="VKH18" s="372"/>
      <c r="VKI18" s="372"/>
      <c r="VKJ18" s="372"/>
      <c r="VKK18" s="372"/>
      <c r="VKL18" s="372"/>
      <c r="VKM18" s="372"/>
      <c r="VKN18" s="372"/>
      <c r="VKO18" s="372"/>
      <c r="VKP18" s="372"/>
      <c r="VKQ18" s="372"/>
      <c r="VKR18" s="372"/>
      <c r="VKS18" s="372"/>
      <c r="VKT18" s="372"/>
      <c r="VKU18" s="372"/>
      <c r="VKV18" s="372"/>
      <c r="VKW18" s="372"/>
      <c r="VKX18" s="372"/>
      <c r="VKY18" s="372"/>
      <c r="VKZ18" s="372"/>
      <c r="VLA18" s="372"/>
      <c r="VLB18" s="372"/>
      <c r="VLC18" s="372"/>
      <c r="VLD18" s="372"/>
      <c r="VLE18" s="372"/>
      <c r="VLF18" s="372"/>
      <c r="VLG18" s="372"/>
      <c r="VLH18" s="372"/>
      <c r="VLI18" s="372"/>
      <c r="VLJ18" s="372"/>
      <c r="VLK18" s="372"/>
      <c r="VLL18" s="372"/>
      <c r="VLM18" s="372"/>
      <c r="VLN18" s="372"/>
      <c r="VLO18" s="372"/>
      <c r="VLP18" s="372"/>
      <c r="VLQ18" s="372"/>
      <c r="VLR18" s="372"/>
      <c r="VLS18" s="372"/>
      <c r="VLT18" s="372"/>
      <c r="VLU18" s="372"/>
      <c r="VLV18" s="372"/>
      <c r="VLW18" s="372"/>
      <c r="VLX18" s="372"/>
      <c r="VLY18" s="372"/>
      <c r="VLZ18" s="372"/>
      <c r="VMA18" s="372"/>
      <c r="VMB18" s="372"/>
      <c r="VMC18" s="372"/>
      <c r="VMD18" s="372"/>
      <c r="VME18" s="372"/>
      <c r="VMF18" s="372"/>
      <c r="VMG18" s="372"/>
      <c r="VMH18" s="372"/>
      <c r="VMI18" s="372"/>
      <c r="VMJ18" s="372"/>
      <c r="VMK18" s="372"/>
      <c r="VML18" s="372"/>
      <c r="VMM18" s="372"/>
      <c r="VMN18" s="372"/>
      <c r="VMO18" s="372"/>
      <c r="VMP18" s="372"/>
      <c r="VMQ18" s="372"/>
      <c r="VMR18" s="372"/>
      <c r="VMS18" s="372"/>
      <c r="VMT18" s="372"/>
      <c r="VMU18" s="372"/>
      <c r="VMV18" s="372"/>
      <c r="VMW18" s="372"/>
      <c r="VMX18" s="372"/>
      <c r="VMY18" s="372"/>
      <c r="VMZ18" s="372"/>
      <c r="VNA18" s="372"/>
      <c r="VNB18" s="372"/>
      <c r="VNC18" s="372"/>
      <c r="VND18" s="372"/>
      <c r="VNE18" s="372"/>
      <c r="VNF18" s="372"/>
      <c r="VNG18" s="372"/>
      <c r="VNH18" s="372"/>
      <c r="VNI18" s="372"/>
      <c r="VNJ18" s="372"/>
      <c r="VNK18" s="372"/>
      <c r="VNL18" s="372"/>
      <c r="VNM18" s="372"/>
      <c r="VNN18" s="372"/>
      <c r="VNO18" s="372"/>
      <c r="VNP18" s="372"/>
      <c r="VNQ18" s="372"/>
      <c r="VNR18" s="372"/>
      <c r="VNS18" s="372"/>
      <c r="VNT18" s="372"/>
      <c r="VNU18" s="372"/>
      <c r="VNV18" s="372"/>
      <c r="VNW18" s="372"/>
      <c r="VNX18" s="372"/>
      <c r="VNY18" s="372"/>
      <c r="VNZ18" s="372"/>
      <c r="VOA18" s="372"/>
      <c r="VOB18" s="372"/>
      <c r="VOC18" s="372"/>
      <c r="VOD18" s="372"/>
      <c r="VOE18" s="372"/>
      <c r="VOF18" s="372"/>
      <c r="VOG18" s="372"/>
      <c r="VOH18" s="372"/>
      <c r="VOI18" s="372"/>
      <c r="VOJ18" s="372"/>
      <c r="VOK18" s="372"/>
      <c r="VOL18" s="372"/>
      <c r="VOM18" s="372"/>
      <c r="VON18" s="372"/>
      <c r="VOO18" s="372"/>
      <c r="VOP18" s="372"/>
      <c r="VOQ18" s="372"/>
      <c r="VOR18" s="372"/>
      <c r="VOS18" s="372"/>
      <c r="VOT18" s="372"/>
      <c r="VOU18" s="372"/>
      <c r="VOV18" s="372"/>
      <c r="VOW18" s="372"/>
      <c r="VOX18" s="372"/>
      <c r="VOY18" s="372"/>
      <c r="VOZ18" s="372"/>
      <c r="VPA18" s="372"/>
      <c r="VPB18" s="372"/>
      <c r="VPC18" s="372"/>
      <c r="VPD18" s="372"/>
      <c r="VPE18" s="372"/>
      <c r="VPF18" s="372"/>
      <c r="VPG18" s="372"/>
      <c r="VPH18" s="372"/>
      <c r="VPI18" s="372"/>
      <c r="VPJ18" s="372"/>
      <c r="VPK18" s="372"/>
      <c r="VPL18" s="372"/>
      <c r="VPM18" s="372"/>
      <c r="VPN18" s="372"/>
      <c r="VPO18" s="372"/>
      <c r="VPP18" s="372"/>
      <c r="VPQ18" s="372"/>
      <c r="VPR18" s="372"/>
      <c r="VPS18" s="372"/>
      <c r="VPT18" s="372"/>
      <c r="VPU18" s="372"/>
      <c r="VPV18" s="372"/>
      <c r="VPW18" s="372"/>
      <c r="VPX18" s="372"/>
      <c r="VPY18" s="372"/>
      <c r="VPZ18" s="372"/>
      <c r="VQA18" s="372"/>
      <c r="VQB18" s="372"/>
      <c r="VQC18" s="372"/>
      <c r="VQD18" s="372"/>
      <c r="VQE18" s="372"/>
      <c r="VQF18" s="372"/>
      <c r="VQG18" s="372"/>
      <c r="VQH18" s="372"/>
      <c r="VQI18" s="372"/>
      <c r="VQJ18" s="372"/>
      <c r="VQK18" s="372"/>
      <c r="VQL18" s="372"/>
      <c r="VQM18" s="372"/>
      <c r="VQN18" s="372"/>
      <c r="VQO18" s="372"/>
      <c r="VQP18" s="372"/>
      <c r="VQQ18" s="372"/>
      <c r="VQR18" s="372"/>
      <c r="VQS18" s="372"/>
      <c r="VQT18" s="372"/>
      <c r="VQU18" s="372"/>
      <c r="VQV18" s="372"/>
      <c r="VQW18" s="372"/>
      <c r="VQX18" s="372"/>
      <c r="VQY18" s="372"/>
      <c r="VQZ18" s="372"/>
      <c r="VRA18" s="372"/>
      <c r="VRB18" s="372"/>
      <c r="VRC18" s="372"/>
      <c r="VRD18" s="372"/>
      <c r="VRE18" s="372"/>
      <c r="VRF18" s="372"/>
      <c r="VRG18" s="372"/>
      <c r="VRH18" s="372"/>
      <c r="VRI18" s="372"/>
      <c r="VRJ18" s="372"/>
      <c r="VRK18" s="372"/>
      <c r="VRL18" s="372"/>
      <c r="VRM18" s="372"/>
      <c r="VRN18" s="372"/>
      <c r="VRO18" s="372"/>
      <c r="VRP18" s="372"/>
      <c r="VRQ18" s="372"/>
      <c r="VRR18" s="372"/>
      <c r="VRS18" s="372"/>
      <c r="VRT18" s="372"/>
      <c r="VRU18" s="372"/>
      <c r="VRV18" s="372"/>
      <c r="VRW18" s="372"/>
      <c r="VRX18" s="372"/>
      <c r="VRY18" s="372"/>
      <c r="VRZ18" s="372"/>
      <c r="VSA18" s="372"/>
      <c r="VSB18" s="372"/>
      <c r="VSC18" s="372"/>
      <c r="VSD18" s="372"/>
      <c r="VSE18" s="372"/>
      <c r="VSF18" s="372"/>
      <c r="VSG18" s="372"/>
      <c r="VSH18" s="372"/>
      <c r="VSI18" s="372"/>
      <c r="VSJ18" s="372"/>
      <c r="VSK18" s="372"/>
      <c r="VSL18" s="372"/>
      <c r="VSM18" s="372"/>
      <c r="VSN18" s="372"/>
      <c r="VSO18" s="372"/>
      <c r="VSP18" s="372"/>
      <c r="VSQ18" s="372"/>
      <c r="VSR18" s="372"/>
      <c r="VSS18" s="372"/>
      <c r="VST18" s="372"/>
      <c r="VSU18" s="372"/>
      <c r="VSV18" s="372"/>
      <c r="VSW18" s="372"/>
      <c r="VSX18" s="372"/>
      <c r="VSY18" s="372"/>
      <c r="VSZ18" s="372"/>
      <c r="VTA18" s="372"/>
      <c r="VTB18" s="372"/>
      <c r="VTC18" s="372"/>
      <c r="VTD18" s="372"/>
      <c r="VTE18" s="372"/>
      <c r="VTF18" s="372"/>
      <c r="VTG18" s="372"/>
      <c r="VTH18" s="372"/>
      <c r="VTI18" s="372"/>
      <c r="VTJ18" s="372"/>
      <c r="VTK18" s="372"/>
      <c r="VTL18" s="372"/>
      <c r="VTM18" s="372"/>
      <c r="VTN18" s="372"/>
      <c r="VTO18" s="372"/>
      <c r="VTP18" s="372"/>
      <c r="VTQ18" s="372"/>
      <c r="VTR18" s="372"/>
      <c r="VTS18" s="372"/>
      <c r="VTT18" s="372"/>
      <c r="VTU18" s="372"/>
      <c r="VTV18" s="372"/>
      <c r="VTW18" s="372"/>
      <c r="VTX18" s="372"/>
      <c r="VTY18" s="372"/>
      <c r="VTZ18" s="372"/>
      <c r="VUA18" s="372"/>
      <c r="VUB18" s="372"/>
      <c r="VUC18" s="372"/>
      <c r="VUD18" s="372"/>
      <c r="VUE18" s="372"/>
      <c r="VUF18" s="372"/>
      <c r="VUG18" s="372"/>
      <c r="VUH18" s="372"/>
      <c r="VUI18" s="372"/>
      <c r="VUJ18" s="372"/>
      <c r="VUK18" s="372"/>
      <c r="VUL18" s="372"/>
      <c r="VUM18" s="372"/>
      <c r="VUN18" s="372"/>
      <c r="VUO18" s="372"/>
      <c r="VUP18" s="372"/>
      <c r="VUQ18" s="372"/>
      <c r="VUR18" s="372"/>
      <c r="VUS18" s="372"/>
      <c r="VUT18" s="372"/>
      <c r="VUU18" s="372"/>
      <c r="VUV18" s="372"/>
      <c r="VUW18" s="372"/>
      <c r="VUX18" s="372"/>
      <c r="VUY18" s="372"/>
      <c r="VUZ18" s="372"/>
      <c r="VVA18" s="372"/>
      <c r="VVB18" s="372"/>
      <c r="VVC18" s="372"/>
      <c r="VVD18" s="372"/>
      <c r="VVE18" s="372"/>
      <c r="VVF18" s="372"/>
      <c r="VVG18" s="372"/>
      <c r="VVH18" s="372"/>
      <c r="VVI18" s="372"/>
      <c r="VVJ18" s="372"/>
      <c r="VVK18" s="372"/>
      <c r="VVL18" s="372"/>
      <c r="VVM18" s="372"/>
      <c r="VVN18" s="372"/>
      <c r="VVO18" s="372"/>
      <c r="VVP18" s="372"/>
      <c r="VVQ18" s="372"/>
      <c r="VVR18" s="372"/>
      <c r="VVS18" s="372"/>
      <c r="VVT18" s="372"/>
      <c r="VVU18" s="372"/>
      <c r="VVV18" s="372"/>
      <c r="VVW18" s="372"/>
      <c r="VVX18" s="372"/>
      <c r="VVY18" s="372"/>
      <c r="VVZ18" s="372"/>
      <c r="VWA18" s="372"/>
      <c r="VWB18" s="372"/>
      <c r="VWC18" s="372"/>
      <c r="VWD18" s="372"/>
      <c r="VWE18" s="372"/>
      <c r="VWF18" s="372"/>
      <c r="VWG18" s="372"/>
      <c r="VWH18" s="372"/>
      <c r="VWI18" s="372"/>
      <c r="VWJ18" s="372"/>
      <c r="VWK18" s="372"/>
      <c r="VWL18" s="372"/>
      <c r="VWM18" s="372"/>
      <c r="VWN18" s="372"/>
      <c r="VWO18" s="372"/>
      <c r="VWP18" s="372"/>
      <c r="VWQ18" s="372"/>
      <c r="VWR18" s="372"/>
      <c r="VWS18" s="372"/>
      <c r="VWT18" s="372"/>
      <c r="VWU18" s="372"/>
      <c r="VWV18" s="372"/>
      <c r="VWW18" s="372"/>
      <c r="VWX18" s="372"/>
      <c r="VWY18" s="372"/>
      <c r="VWZ18" s="372"/>
      <c r="VXA18" s="372"/>
      <c r="VXB18" s="372"/>
      <c r="VXC18" s="372"/>
      <c r="VXD18" s="372"/>
      <c r="VXE18" s="372"/>
      <c r="VXF18" s="372"/>
      <c r="VXG18" s="372"/>
      <c r="VXH18" s="372"/>
      <c r="VXI18" s="372"/>
      <c r="VXJ18" s="372"/>
      <c r="VXK18" s="372"/>
      <c r="VXL18" s="372"/>
      <c r="VXM18" s="372"/>
      <c r="VXN18" s="372"/>
      <c r="VXO18" s="372"/>
      <c r="VXP18" s="372"/>
      <c r="VXQ18" s="372"/>
      <c r="VXR18" s="372"/>
      <c r="VXS18" s="372"/>
      <c r="VXT18" s="372"/>
      <c r="VXU18" s="372"/>
      <c r="VXV18" s="372"/>
      <c r="VXW18" s="372"/>
      <c r="VXX18" s="372"/>
      <c r="VXY18" s="372"/>
      <c r="VXZ18" s="372"/>
      <c r="VYA18" s="372"/>
      <c r="VYB18" s="372"/>
      <c r="VYC18" s="372"/>
      <c r="VYD18" s="372"/>
      <c r="VYE18" s="372"/>
      <c r="VYF18" s="372"/>
      <c r="VYG18" s="372"/>
      <c r="VYH18" s="372"/>
      <c r="VYI18" s="372"/>
      <c r="VYJ18" s="372"/>
      <c r="VYK18" s="372"/>
      <c r="VYL18" s="372"/>
      <c r="VYM18" s="372"/>
      <c r="VYN18" s="372"/>
      <c r="VYO18" s="372"/>
      <c r="VYP18" s="372"/>
      <c r="VYQ18" s="372"/>
      <c r="VYR18" s="372"/>
      <c r="VYS18" s="372"/>
      <c r="VYT18" s="372"/>
      <c r="VYU18" s="372"/>
      <c r="VYV18" s="372"/>
      <c r="VYW18" s="372"/>
      <c r="VYX18" s="372"/>
      <c r="VYY18" s="372"/>
      <c r="VYZ18" s="372"/>
      <c r="VZA18" s="372"/>
      <c r="VZB18" s="372"/>
      <c r="VZC18" s="372"/>
      <c r="VZD18" s="372"/>
      <c r="VZE18" s="372"/>
      <c r="VZF18" s="372"/>
      <c r="VZG18" s="372"/>
      <c r="VZH18" s="372"/>
      <c r="VZI18" s="372"/>
      <c r="VZJ18" s="372"/>
      <c r="VZK18" s="372"/>
      <c r="VZL18" s="372"/>
      <c r="VZM18" s="372"/>
      <c r="VZN18" s="372"/>
      <c r="VZO18" s="372"/>
      <c r="VZP18" s="372"/>
      <c r="VZQ18" s="372"/>
      <c r="VZR18" s="372"/>
      <c r="VZS18" s="372"/>
      <c r="VZT18" s="372"/>
      <c r="VZU18" s="372"/>
      <c r="VZV18" s="372"/>
      <c r="VZW18" s="372"/>
      <c r="VZX18" s="372"/>
      <c r="VZY18" s="372"/>
      <c r="VZZ18" s="372"/>
      <c r="WAA18" s="372"/>
      <c r="WAB18" s="372"/>
      <c r="WAC18" s="372"/>
      <c r="WAD18" s="372"/>
      <c r="WAE18" s="372"/>
      <c r="WAF18" s="372"/>
      <c r="WAG18" s="372"/>
      <c r="WAH18" s="372"/>
      <c r="WAI18" s="372"/>
      <c r="WAJ18" s="372"/>
      <c r="WAK18" s="372"/>
      <c r="WAL18" s="372"/>
      <c r="WAM18" s="372"/>
      <c r="WAN18" s="372"/>
      <c r="WAO18" s="372"/>
      <c r="WAP18" s="372"/>
      <c r="WAQ18" s="372"/>
      <c r="WAR18" s="372"/>
      <c r="WAS18" s="372"/>
      <c r="WAT18" s="372"/>
      <c r="WAU18" s="372"/>
      <c r="WAV18" s="372"/>
      <c r="WAW18" s="372"/>
      <c r="WAX18" s="372"/>
      <c r="WAY18" s="372"/>
      <c r="WAZ18" s="372"/>
      <c r="WBA18" s="372"/>
      <c r="WBB18" s="372"/>
      <c r="WBC18" s="372"/>
      <c r="WBD18" s="372"/>
      <c r="WBE18" s="372"/>
      <c r="WBF18" s="372"/>
      <c r="WBG18" s="372"/>
      <c r="WBH18" s="372"/>
      <c r="WBI18" s="372"/>
      <c r="WBJ18" s="372"/>
      <c r="WBK18" s="372"/>
      <c r="WBL18" s="372"/>
      <c r="WBM18" s="372"/>
      <c r="WBN18" s="372"/>
      <c r="WBO18" s="372"/>
      <c r="WBP18" s="372"/>
      <c r="WBQ18" s="372"/>
      <c r="WBR18" s="372"/>
      <c r="WBS18" s="372"/>
      <c r="WBT18" s="372"/>
      <c r="WBU18" s="372"/>
      <c r="WBV18" s="372"/>
      <c r="WBW18" s="372"/>
      <c r="WBX18" s="372"/>
      <c r="WBY18" s="372"/>
      <c r="WBZ18" s="372"/>
      <c r="WCA18" s="372"/>
      <c r="WCB18" s="372"/>
      <c r="WCC18" s="372"/>
      <c r="WCD18" s="372"/>
      <c r="WCE18" s="372"/>
      <c r="WCF18" s="372"/>
      <c r="WCG18" s="372"/>
      <c r="WCH18" s="372"/>
      <c r="WCI18" s="372"/>
      <c r="WCJ18" s="372"/>
      <c r="WCK18" s="372"/>
      <c r="WCL18" s="372"/>
      <c r="WCM18" s="372"/>
      <c r="WCN18" s="372"/>
      <c r="WCO18" s="372"/>
      <c r="WCP18" s="372"/>
      <c r="WCQ18" s="372"/>
      <c r="WCR18" s="372"/>
      <c r="WCS18" s="372"/>
      <c r="WCT18" s="372"/>
      <c r="WCU18" s="372"/>
      <c r="WCV18" s="372"/>
      <c r="WCW18" s="372"/>
      <c r="WCX18" s="372"/>
      <c r="WCY18" s="372"/>
      <c r="WCZ18" s="372"/>
      <c r="WDA18" s="372"/>
      <c r="WDB18" s="372"/>
      <c r="WDC18" s="372"/>
      <c r="WDD18" s="372"/>
      <c r="WDE18" s="372"/>
      <c r="WDF18" s="372"/>
      <c r="WDG18" s="372"/>
      <c r="WDH18" s="372"/>
      <c r="WDI18" s="372"/>
      <c r="WDJ18" s="372"/>
      <c r="WDK18" s="372"/>
      <c r="WDL18" s="372"/>
      <c r="WDM18" s="372"/>
      <c r="WDN18" s="372"/>
      <c r="WDO18" s="372"/>
      <c r="WDP18" s="372"/>
      <c r="WDQ18" s="372"/>
      <c r="WDR18" s="372"/>
      <c r="WDS18" s="372"/>
      <c r="WDT18" s="372"/>
      <c r="WDU18" s="372"/>
      <c r="WDV18" s="372"/>
      <c r="WDW18" s="372"/>
      <c r="WDX18" s="372"/>
      <c r="WDY18" s="372"/>
      <c r="WDZ18" s="372"/>
      <c r="WEA18" s="372"/>
      <c r="WEB18" s="372"/>
      <c r="WEC18" s="372"/>
      <c r="WED18" s="372"/>
      <c r="WEE18" s="372"/>
      <c r="WEF18" s="372"/>
      <c r="WEG18" s="372"/>
      <c r="WEH18" s="372"/>
      <c r="WEI18" s="372"/>
      <c r="WEJ18" s="372"/>
      <c r="WEK18" s="372"/>
      <c r="WEL18" s="372"/>
      <c r="WEM18" s="372"/>
      <c r="WEN18" s="372"/>
      <c r="WEO18" s="372"/>
      <c r="WEP18" s="372"/>
      <c r="WEQ18" s="372"/>
      <c r="WER18" s="372"/>
      <c r="WES18" s="372"/>
      <c r="WET18" s="372"/>
      <c r="WEU18" s="372"/>
      <c r="WEV18" s="372"/>
      <c r="WEW18" s="372"/>
      <c r="WEX18" s="372"/>
      <c r="WEY18" s="372"/>
      <c r="WEZ18" s="372"/>
      <c r="WFA18" s="372"/>
      <c r="WFB18" s="372"/>
      <c r="WFC18" s="372"/>
      <c r="WFD18" s="372"/>
      <c r="WFE18" s="372"/>
      <c r="WFF18" s="372"/>
      <c r="WFG18" s="372"/>
      <c r="WFH18" s="372"/>
      <c r="WFI18" s="372"/>
      <c r="WFJ18" s="372"/>
      <c r="WFK18" s="372"/>
      <c r="WFL18" s="372"/>
      <c r="WFM18" s="372"/>
      <c r="WFN18" s="372"/>
      <c r="WFO18" s="372"/>
      <c r="WFP18" s="372"/>
      <c r="WFQ18" s="372"/>
      <c r="WFR18" s="372"/>
      <c r="WFS18" s="372"/>
      <c r="WFT18" s="372"/>
      <c r="WFU18" s="372"/>
      <c r="WFV18" s="372"/>
      <c r="WFW18" s="372"/>
      <c r="WFX18" s="372"/>
      <c r="WFY18" s="372"/>
      <c r="WFZ18" s="372"/>
      <c r="WGA18" s="372"/>
      <c r="WGB18" s="372"/>
      <c r="WGC18" s="372"/>
      <c r="WGD18" s="372"/>
      <c r="WGE18" s="372"/>
      <c r="WGF18" s="372"/>
      <c r="WGG18" s="372"/>
      <c r="WGH18" s="372"/>
      <c r="WGI18" s="372"/>
      <c r="WGJ18" s="372"/>
      <c r="WGK18" s="372"/>
      <c r="WGL18" s="372"/>
      <c r="WGM18" s="372"/>
      <c r="WGN18" s="372"/>
      <c r="WGO18" s="372"/>
      <c r="WGP18" s="372"/>
      <c r="WGQ18" s="372"/>
      <c r="WGR18" s="372"/>
      <c r="WGS18" s="372"/>
      <c r="WGT18" s="372"/>
      <c r="WGU18" s="372"/>
      <c r="WGV18" s="372"/>
      <c r="WGW18" s="372"/>
      <c r="WGX18" s="372"/>
      <c r="WGY18" s="372"/>
      <c r="WGZ18" s="372"/>
      <c r="WHA18" s="372"/>
      <c r="WHB18" s="372"/>
      <c r="WHC18" s="372"/>
      <c r="WHD18" s="372"/>
      <c r="WHE18" s="372"/>
      <c r="WHF18" s="372"/>
      <c r="WHG18" s="372"/>
      <c r="WHH18" s="372"/>
      <c r="WHI18" s="372"/>
      <c r="WHJ18" s="372"/>
      <c r="WHK18" s="372"/>
      <c r="WHL18" s="372"/>
      <c r="WHM18" s="372"/>
      <c r="WHN18" s="372"/>
      <c r="WHO18" s="372"/>
      <c r="WHP18" s="372"/>
      <c r="WHQ18" s="372"/>
      <c r="WHR18" s="372"/>
      <c r="WHS18" s="372"/>
      <c r="WHT18" s="372"/>
      <c r="WHU18" s="372"/>
      <c r="WHV18" s="372"/>
      <c r="WHW18" s="372"/>
      <c r="WHX18" s="372"/>
      <c r="WHY18" s="372"/>
      <c r="WHZ18" s="372"/>
      <c r="WIA18" s="372"/>
      <c r="WIB18" s="372"/>
      <c r="WIC18" s="372"/>
      <c r="WID18" s="372"/>
      <c r="WIE18" s="372"/>
      <c r="WIF18" s="372"/>
      <c r="WIG18" s="372"/>
      <c r="WIH18" s="372"/>
      <c r="WII18" s="372"/>
      <c r="WIJ18" s="372"/>
      <c r="WIK18" s="372"/>
      <c r="WIL18" s="372"/>
      <c r="WIM18" s="372"/>
      <c r="WIN18" s="372"/>
      <c r="WIO18" s="372"/>
      <c r="WIP18" s="372"/>
      <c r="WIQ18" s="372"/>
      <c r="WIR18" s="372"/>
      <c r="WIS18" s="372"/>
      <c r="WIT18" s="372"/>
      <c r="WIU18" s="372"/>
      <c r="WIV18" s="372"/>
      <c r="WIW18" s="372"/>
      <c r="WIX18" s="372"/>
      <c r="WIY18" s="372"/>
      <c r="WIZ18" s="372"/>
      <c r="WJA18" s="372"/>
      <c r="WJB18" s="372"/>
      <c r="WJC18" s="372"/>
      <c r="WJD18" s="372"/>
      <c r="WJE18" s="372"/>
      <c r="WJF18" s="372"/>
      <c r="WJG18" s="372"/>
      <c r="WJH18" s="372"/>
      <c r="WJI18" s="372"/>
      <c r="WJJ18" s="372"/>
      <c r="WJK18" s="372"/>
      <c r="WJL18" s="372"/>
      <c r="WJM18" s="372"/>
      <c r="WJN18" s="372"/>
      <c r="WJO18" s="372"/>
      <c r="WJP18" s="372"/>
      <c r="WJQ18" s="372"/>
      <c r="WJR18" s="372"/>
      <c r="WJS18" s="372"/>
      <c r="WJT18" s="372"/>
      <c r="WJU18" s="372"/>
      <c r="WJV18" s="372"/>
      <c r="WJW18" s="372"/>
      <c r="WJX18" s="372"/>
      <c r="WJY18" s="372"/>
      <c r="WJZ18" s="372"/>
      <c r="WKA18" s="372"/>
      <c r="WKB18" s="372"/>
      <c r="WKC18" s="372"/>
      <c r="WKD18" s="372"/>
      <c r="WKE18" s="372"/>
      <c r="WKF18" s="372"/>
      <c r="WKG18" s="372"/>
      <c r="WKH18" s="372"/>
      <c r="WKI18" s="372"/>
      <c r="WKJ18" s="372"/>
      <c r="WKK18" s="372"/>
      <c r="WKL18" s="372"/>
      <c r="WKM18" s="372"/>
      <c r="WKN18" s="372"/>
      <c r="WKO18" s="372"/>
      <c r="WKP18" s="372"/>
      <c r="WKQ18" s="372"/>
      <c r="WKR18" s="372"/>
      <c r="WKS18" s="372"/>
      <c r="WKT18" s="372"/>
      <c r="WKU18" s="372"/>
      <c r="WKV18" s="372"/>
      <c r="WKW18" s="372"/>
      <c r="WKX18" s="372"/>
      <c r="WKY18" s="372"/>
      <c r="WKZ18" s="372"/>
      <c r="WLA18" s="372"/>
      <c r="WLB18" s="372"/>
      <c r="WLC18" s="372"/>
      <c r="WLD18" s="372"/>
      <c r="WLE18" s="372"/>
      <c r="WLF18" s="372"/>
      <c r="WLG18" s="372"/>
      <c r="WLH18" s="372"/>
      <c r="WLI18" s="372"/>
      <c r="WLJ18" s="372"/>
      <c r="WLK18" s="372"/>
      <c r="WLL18" s="372"/>
      <c r="WLM18" s="372"/>
      <c r="WLN18" s="372"/>
      <c r="WLO18" s="372"/>
      <c r="WLP18" s="372"/>
      <c r="WLQ18" s="372"/>
      <c r="WLR18" s="372"/>
      <c r="WLS18" s="372"/>
      <c r="WLT18" s="372"/>
      <c r="WLU18" s="372"/>
      <c r="WLV18" s="372"/>
      <c r="WLW18" s="372"/>
      <c r="WLX18" s="372"/>
      <c r="WLY18" s="372"/>
      <c r="WLZ18" s="372"/>
      <c r="WMA18" s="372"/>
      <c r="WMB18" s="372"/>
      <c r="WMC18" s="372"/>
      <c r="WMD18" s="372"/>
      <c r="WME18" s="372"/>
      <c r="WMF18" s="372"/>
      <c r="WMG18" s="372"/>
      <c r="WMH18" s="372"/>
      <c r="WMI18" s="372"/>
      <c r="WMJ18" s="372"/>
      <c r="WMK18" s="372"/>
      <c r="WML18" s="372"/>
      <c r="WMM18" s="372"/>
      <c r="WMN18" s="372"/>
      <c r="WMO18" s="372"/>
      <c r="WMP18" s="372"/>
      <c r="WMQ18" s="372"/>
      <c r="WMR18" s="372"/>
      <c r="WMS18" s="372"/>
      <c r="WMT18" s="372"/>
      <c r="WMU18" s="372"/>
      <c r="WMV18" s="372"/>
      <c r="WMW18" s="372"/>
      <c r="WMX18" s="372"/>
      <c r="WMY18" s="372"/>
      <c r="WMZ18" s="372"/>
      <c r="WNA18" s="372"/>
      <c r="WNB18" s="372"/>
      <c r="WNC18" s="372"/>
      <c r="WND18" s="372"/>
      <c r="WNE18" s="372"/>
      <c r="WNF18" s="372"/>
      <c r="WNG18" s="372"/>
      <c r="WNH18" s="372"/>
      <c r="WNI18" s="372"/>
      <c r="WNJ18" s="372"/>
      <c r="WNK18" s="372"/>
      <c r="WNL18" s="372"/>
      <c r="WNM18" s="372"/>
      <c r="WNN18" s="372"/>
      <c r="WNO18" s="372"/>
      <c r="WNP18" s="372"/>
      <c r="WNQ18" s="372"/>
      <c r="WNR18" s="372"/>
      <c r="WNS18" s="372"/>
      <c r="WNT18" s="372"/>
      <c r="WNU18" s="372"/>
      <c r="WNV18" s="372"/>
      <c r="WNW18" s="372"/>
      <c r="WNX18" s="372"/>
      <c r="WNY18" s="372"/>
      <c r="WNZ18" s="372"/>
      <c r="WOA18" s="372"/>
      <c r="WOB18" s="372"/>
      <c r="WOC18" s="372"/>
      <c r="WOD18" s="372"/>
      <c r="WOE18" s="372"/>
      <c r="WOF18" s="372"/>
      <c r="WOG18" s="372"/>
      <c r="WOH18" s="372"/>
      <c r="WOI18" s="372"/>
      <c r="WOJ18" s="372"/>
      <c r="WOK18" s="372"/>
      <c r="WOL18" s="372"/>
      <c r="WOM18" s="372"/>
      <c r="WON18" s="372"/>
      <c r="WOO18" s="372"/>
      <c r="WOP18" s="372"/>
      <c r="WOQ18" s="372"/>
      <c r="WOR18" s="372"/>
      <c r="WOS18" s="372"/>
      <c r="WOT18" s="372"/>
      <c r="WOU18" s="372"/>
      <c r="WOV18" s="372"/>
      <c r="WOW18" s="372"/>
      <c r="WOX18" s="372"/>
      <c r="WOY18" s="372"/>
      <c r="WOZ18" s="372"/>
      <c r="WPA18" s="372"/>
      <c r="WPB18" s="372"/>
      <c r="WPC18" s="372"/>
      <c r="WPD18" s="372"/>
      <c r="WPE18" s="372"/>
      <c r="WPF18" s="372"/>
      <c r="WPG18" s="372"/>
      <c r="WPH18" s="372"/>
      <c r="WPI18" s="372"/>
      <c r="WPJ18" s="372"/>
      <c r="WPK18" s="372"/>
      <c r="WPL18" s="372"/>
      <c r="WPM18" s="372"/>
      <c r="WPN18" s="372"/>
      <c r="WPO18" s="372"/>
      <c r="WPP18" s="372"/>
      <c r="WPQ18" s="372"/>
      <c r="WPR18" s="372"/>
      <c r="WPS18" s="372"/>
      <c r="WPT18" s="372"/>
      <c r="WPU18" s="372"/>
      <c r="WPV18" s="372"/>
      <c r="WPW18" s="372"/>
      <c r="WPX18" s="372"/>
      <c r="WPY18" s="372"/>
      <c r="WPZ18" s="372"/>
      <c r="WQA18" s="372"/>
      <c r="WQB18" s="372"/>
      <c r="WQC18" s="372"/>
      <c r="WQD18" s="372"/>
      <c r="WQE18" s="372"/>
      <c r="WQF18" s="372"/>
      <c r="WQG18" s="372"/>
      <c r="WQH18" s="372"/>
      <c r="WQI18" s="372"/>
      <c r="WQJ18" s="372"/>
      <c r="WQK18" s="372"/>
      <c r="WQL18" s="372"/>
      <c r="WQM18" s="372"/>
      <c r="WQN18" s="372"/>
      <c r="WQO18" s="372"/>
      <c r="WQP18" s="372"/>
      <c r="WQQ18" s="372"/>
      <c r="WQR18" s="372"/>
      <c r="WQS18" s="372"/>
      <c r="WQT18" s="372"/>
      <c r="WQU18" s="372"/>
      <c r="WQV18" s="372"/>
      <c r="WQW18" s="372"/>
      <c r="WQX18" s="372"/>
      <c r="WQY18" s="372"/>
      <c r="WQZ18" s="372"/>
      <c r="WRA18" s="372"/>
      <c r="WRB18" s="372"/>
      <c r="WRC18" s="372"/>
      <c r="WRD18" s="372"/>
      <c r="WRE18" s="372"/>
      <c r="WRF18" s="372"/>
      <c r="WRG18" s="372"/>
      <c r="WRH18" s="372"/>
      <c r="WRI18" s="372"/>
      <c r="WRJ18" s="372"/>
      <c r="WRK18" s="372"/>
      <c r="WRL18" s="372"/>
      <c r="WRM18" s="372"/>
      <c r="WRN18" s="372"/>
      <c r="WRO18" s="372"/>
      <c r="WRP18" s="372"/>
      <c r="WRQ18" s="372"/>
      <c r="WRR18" s="372"/>
      <c r="WRS18" s="372"/>
      <c r="WRT18" s="372"/>
      <c r="WRU18" s="372"/>
      <c r="WRV18" s="372"/>
      <c r="WRW18" s="372"/>
      <c r="WRX18" s="372"/>
      <c r="WRY18" s="372"/>
      <c r="WRZ18" s="372"/>
      <c r="WSA18" s="372"/>
      <c r="WSB18" s="372"/>
      <c r="WSC18" s="372"/>
      <c r="WSD18" s="372"/>
      <c r="WSE18" s="372"/>
      <c r="WSF18" s="372"/>
      <c r="WSG18" s="372"/>
      <c r="WSH18" s="372"/>
      <c r="WSI18" s="372"/>
      <c r="WSJ18" s="372"/>
      <c r="WSK18" s="372"/>
      <c r="WSL18" s="372"/>
      <c r="WSM18" s="372"/>
      <c r="WSN18" s="372"/>
      <c r="WSO18" s="372"/>
      <c r="WSP18" s="372"/>
      <c r="WSQ18" s="372"/>
      <c r="WSR18" s="372"/>
      <c r="WSS18" s="372"/>
      <c r="WST18" s="372"/>
      <c r="WSU18" s="372"/>
      <c r="WSV18" s="372"/>
      <c r="WSW18" s="372"/>
      <c r="WSX18" s="372"/>
      <c r="WSY18" s="372"/>
      <c r="WSZ18" s="372"/>
      <c r="WTA18" s="372"/>
      <c r="WTB18" s="372"/>
      <c r="WTC18" s="372"/>
      <c r="WTD18" s="372"/>
      <c r="WTE18" s="372"/>
      <c r="WTF18" s="372"/>
      <c r="WTG18" s="372"/>
      <c r="WTH18" s="372"/>
      <c r="WTI18" s="372"/>
      <c r="WTJ18" s="372"/>
      <c r="WTK18" s="372"/>
      <c r="WTL18" s="372"/>
      <c r="WTM18" s="372"/>
      <c r="WTN18" s="372"/>
      <c r="WTO18" s="372"/>
      <c r="WTP18" s="372"/>
      <c r="WTQ18" s="372"/>
      <c r="WTR18" s="372"/>
      <c r="WTS18" s="372"/>
      <c r="WTT18" s="372"/>
      <c r="WTU18" s="372"/>
      <c r="WTV18" s="372"/>
      <c r="WTW18" s="372"/>
      <c r="WTX18" s="372"/>
      <c r="WTY18" s="372"/>
      <c r="WTZ18" s="372"/>
      <c r="WUA18" s="372"/>
      <c r="WUB18" s="372"/>
      <c r="WUC18" s="372"/>
      <c r="WUD18" s="372"/>
      <c r="WUE18" s="372"/>
      <c r="WUF18" s="372"/>
      <c r="WUG18" s="372"/>
      <c r="WUH18" s="372"/>
      <c r="WUI18" s="372"/>
      <c r="WUJ18" s="372"/>
      <c r="WUK18" s="372"/>
      <c r="WUL18" s="372"/>
      <c r="WUM18" s="372"/>
      <c r="WUN18" s="372"/>
      <c r="WUO18" s="372"/>
      <c r="WUP18" s="372"/>
      <c r="WUQ18" s="372"/>
      <c r="WUR18" s="372"/>
      <c r="WUS18" s="372"/>
      <c r="WUT18" s="372"/>
      <c r="WUU18" s="372"/>
      <c r="WUV18" s="372"/>
      <c r="WUW18" s="372"/>
      <c r="WUX18" s="372"/>
      <c r="WUY18" s="372"/>
      <c r="WUZ18" s="372"/>
      <c r="WVA18" s="372"/>
      <c r="WVB18" s="372"/>
      <c r="WVC18" s="372"/>
      <c r="WVD18" s="372"/>
      <c r="WVE18" s="372"/>
      <c r="WVF18" s="372"/>
      <c r="WVG18" s="372"/>
      <c r="WVH18" s="372"/>
      <c r="WVI18" s="372"/>
      <c r="WVJ18" s="372"/>
      <c r="WVK18" s="372"/>
      <c r="WVL18" s="372"/>
      <c r="WVM18" s="372"/>
      <c r="WVN18" s="372"/>
      <c r="WVO18" s="372"/>
      <c r="WVP18" s="372"/>
      <c r="WVQ18" s="372"/>
      <c r="WVR18" s="372"/>
      <c r="WVS18" s="372"/>
      <c r="WVT18" s="372"/>
      <c r="WVU18" s="372"/>
      <c r="WVV18" s="372"/>
      <c r="WVW18" s="372"/>
      <c r="WVX18" s="372"/>
      <c r="WVY18" s="372"/>
      <c r="WVZ18" s="372"/>
      <c r="WWA18" s="372"/>
      <c r="WWB18" s="372"/>
      <c r="WWC18" s="372"/>
      <c r="WWD18" s="372"/>
      <c r="WWE18" s="372"/>
      <c r="WWF18" s="372"/>
      <c r="WWG18" s="372"/>
      <c r="WWH18" s="372"/>
      <c r="WWI18" s="372"/>
      <c r="WWJ18" s="372"/>
      <c r="WWK18" s="372"/>
      <c r="WWL18" s="372"/>
      <c r="WWM18" s="372"/>
      <c r="WWN18" s="372"/>
      <c r="WWO18" s="372"/>
      <c r="WWP18" s="372"/>
      <c r="WWQ18" s="372"/>
      <c r="WWR18" s="372"/>
      <c r="WWS18" s="372"/>
      <c r="WWT18" s="372"/>
      <c r="WWU18" s="372"/>
      <c r="WWV18" s="372"/>
      <c r="WWW18" s="372"/>
      <c r="WWX18" s="372"/>
      <c r="WWY18" s="372"/>
      <c r="WWZ18" s="372"/>
      <c r="WXA18" s="372"/>
      <c r="WXB18" s="372"/>
      <c r="WXC18" s="372"/>
      <c r="WXD18" s="372"/>
      <c r="WXE18" s="372"/>
      <c r="WXF18" s="372"/>
      <c r="WXG18" s="372"/>
      <c r="WXH18" s="372"/>
      <c r="WXI18" s="372"/>
      <c r="WXJ18" s="372"/>
      <c r="WXK18" s="372"/>
      <c r="WXL18" s="372"/>
      <c r="WXM18" s="372"/>
      <c r="WXN18" s="372"/>
      <c r="WXO18" s="372"/>
      <c r="WXP18" s="372"/>
      <c r="WXQ18" s="372"/>
      <c r="WXR18" s="372"/>
      <c r="WXS18" s="372"/>
      <c r="WXT18" s="372"/>
      <c r="WXU18" s="372"/>
      <c r="WXV18" s="372"/>
      <c r="WXW18" s="372"/>
      <c r="WXX18" s="372"/>
      <c r="WXY18" s="372"/>
      <c r="WXZ18" s="372"/>
      <c r="WYA18" s="372"/>
      <c r="WYB18" s="372"/>
      <c r="WYC18" s="372"/>
      <c r="WYD18" s="372"/>
      <c r="WYE18" s="372"/>
      <c r="WYF18" s="372"/>
      <c r="WYG18" s="372"/>
      <c r="WYH18" s="372"/>
      <c r="WYI18" s="372"/>
      <c r="WYJ18" s="372"/>
      <c r="WYK18" s="372"/>
      <c r="WYL18" s="372"/>
      <c r="WYM18" s="372"/>
      <c r="WYN18" s="372"/>
      <c r="WYO18" s="372"/>
      <c r="WYP18" s="372"/>
      <c r="WYQ18" s="372"/>
      <c r="WYR18" s="372"/>
      <c r="WYS18" s="372"/>
      <c r="WYT18" s="372"/>
      <c r="WYU18" s="372"/>
      <c r="WYV18" s="372"/>
      <c r="WYW18" s="372"/>
      <c r="WYX18" s="372"/>
      <c r="WYY18" s="372"/>
      <c r="WYZ18" s="372"/>
      <c r="WZA18" s="372"/>
      <c r="WZB18" s="372"/>
      <c r="WZC18" s="372"/>
      <c r="WZD18" s="372"/>
      <c r="WZE18" s="372"/>
      <c r="WZF18" s="372"/>
      <c r="WZG18" s="372"/>
      <c r="WZH18" s="372"/>
      <c r="WZI18" s="372"/>
      <c r="WZJ18" s="372"/>
      <c r="WZK18" s="372"/>
      <c r="WZL18" s="372"/>
      <c r="WZM18" s="372"/>
      <c r="WZN18" s="372"/>
      <c r="WZO18" s="372"/>
      <c r="WZP18" s="372"/>
      <c r="WZQ18" s="372"/>
      <c r="WZR18" s="372"/>
      <c r="WZS18" s="372"/>
      <c r="WZT18" s="372"/>
      <c r="WZU18" s="372"/>
      <c r="WZV18" s="372"/>
      <c r="WZW18" s="372"/>
      <c r="WZX18" s="372"/>
      <c r="WZY18" s="372"/>
      <c r="WZZ18" s="372"/>
      <c r="XAA18" s="372"/>
      <c r="XAB18" s="372"/>
      <c r="XAC18" s="372"/>
      <c r="XAD18" s="372"/>
      <c r="XAE18" s="372"/>
      <c r="XAF18" s="372"/>
      <c r="XAG18" s="372"/>
      <c r="XAH18" s="372"/>
      <c r="XAI18" s="372"/>
      <c r="XAJ18" s="372"/>
      <c r="XAK18" s="372"/>
      <c r="XAL18" s="372"/>
      <c r="XAM18" s="372"/>
      <c r="XAN18" s="372"/>
      <c r="XAO18" s="372"/>
      <c r="XAP18" s="372"/>
      <c r="XAQ18" s="372"/>
      <c r="XAR18" s="372"/>
      <c r="XAS18" s="372"/>
      <c r="XAT18" s="372"/>
      <c r="XAU18" s="372"/>
      <c r="XAV18" s="372"/>
      <c r="XAW18" s="372"/>
      <c r="XAX18" s="372"/>
      <c r="XAY18" s="372"/>
      <c r="XAZ18" s="372"/>
      <c r="XBA18" s="372"/>
      <c r="XBB18" s="372"/>
      <c r="XBC18" s="372"/>
      <c r="XBD18" s="372"/>
      <c r="XBE18" s="372"/>
      <c r="XBF18" s="372"/>
      <c r="XBG18" s="372"/>
      <c r="XBH18" s="372"/>
      <c r="XBI18" s="372"/>
      <c r="XBJ18" s="372"/>
      <c r="XBK18" s="372"/>
      <c r="XBL18" s="372"/>
      <c r="XBM18" s="372"/>
      <c r="XBN18" s="372"/>
      <c r="XBO18" s="372"/>
      <c r="XBP18" s="372"/>
      <c r="XBQ18" s="372"/>
      <c r="XBR18" s="372"/>
      <c r="XBS18" s="372"/>
      <c r="XBT18" s="372"/>
      <c r="XBU18" s="372"/>
      <c r="XBV18" s="372"/>
      <c r="XBW18" s="372"/>
      <c r="XBX18" s="372"/>
      <c r="XBY18" s="372"/>
      <c r="XBZ18" s="372"/>
      <c r="XCA18" s="372"/>
      <c r="XCB18" s="372"/>
      <c r="XCC18" s="372"/>
      <c r="XCD18" s="372"/>
      <c r="XCE18" s="372"/>
      <c r="XCF18" s="372"/>
      <c r="XCG18" s="372"/>
      <c r="XCH18" s="372"/>
      <c r="XCI18" s="372"/>
      <c r="XCJ18" s="372"/>
      <c r="XCK18" s="372"/>
      <c r="XCL18" s="372"/>
      <c r="XCM18" s="372"/>
      <c r="XCN18" s="372"/>
      <c r="XCO18" s="372"/>
      <c r="XCP18" s="372"/>
      <c r="XCQ18" s="372"/>
      <c r="XCR18" s="372"/>
      <c r="XCS18" s="372"/>
      <c r="XCT18" s="372"/>
      <c r="XCU18" s="372"/>
      <c r="XCV18" s="372"/>
      <c r="XCW18" s="372"/>
      <c r="XCX18" s="372"/>
      <c r="XCY18" s="372"/>
      <c r="XCZ18" s="372"/>
      <c r="XDA18" s="372"/>
      <c r="XDB18" s="372"/>
      <c r="XDC18" s="372"/>
      <c r="XDD18" s="372"/>
      <c r="XDE18" s="372"/>
      <c r="XDF18" s="372"/>
      <c r="XDG18" s="372"/>
      <c r="XDH18" s="372"/>
      <c r="XDI18" s="372"/>
      <c r="XDJ18" s="372"/>
      <c r="XDK18" s="372"/>
      <c r="XDL18" s="372"/>
      <c r="XDM18" s="372"/>
      <c r="XDN18" s="372"/>
      <c r="XDO18" s="372"/>
      <c r="XDP18" s="372"/>
      <c r="XDQ18" s="372"/>
      <c r="XDR18" s="372"/>
      <c r="XDS18" s="372"/>
      <c r="XDT18" s="372"/>
      <c r="XDU18" s="372"/>
      <c r="XDV18" s="372"/>
      <c r="XDW18" s="372"/>
      <c r="XDX18" s="372"/>
      <c r="XDY18" s="372"/>
      <c r="XDZ18" s="372"/>
      <c r="XEA18" s="372"/>
      <c r="XEB18" s="372"/>
      <c r="XEC18" s="372"/>
      <c r="XED18" s="372"/>
      <c r="XEE18" s="372"/>
      <c r="XEF18" s="372"/>
      <c r="XEG18" s="372"/>
      <c r="XEH18" s="372"/>
      <c r="XEI18" s="372"/>
      <c r="XEJ18" s="372"/>
      <c r="XEK18" s="372"/>
      <c r="XEL18" s="372"/>
      <c r="XEM18" s="372"/>
      <c r="XEN18" s="372"/>
      <c r="XEO18" s="372"/>
      <c r="XEP18" s="372"/>
      <c r="XEQ18" s="372"/>
      <c r="XER18" s="372"/>
      <c r="XES18" s="372"/>
      <c r="XET18" s="372"/>
      <c r="XEU18" s="372"/>
      <c r="XEV18" s="372"/>
      <c r="XEW18" s="372"/>
      <c r="XEX18" s="372"/>
      <c r="XEY18" s="372"/>
      <c r="XEZ18" s="372"/>
      <c r="XFA18" s="372"/>
      <c r="XFB18" s="372"/>
    </row>
    <row r="19" spans="1:16382" s="93" customFormat="1" ht="12.6" customHeight="1" x14ac:dyDescent="0.2">
      <c r="A19" s="15"/>
      <c r="B19" s="116"/>
      <c r="C19" s="339" t="s">
        <v>382</v>
      </c>
      <c r="D19" s="149" t="s">
        <v>14</v>
      </c>
      <c r="E19" s="116"/>
      <c r="F19" s="309">
        <f>F20+F21+F22</f>
        <v>0</v>
      </c>
      <c r="G19" s="309">
        <f t="shared" ref="G19:N19" si="3">G20+G21+G22</f>
        <v>0</v>
      </c>
      <c r="H19" s="309">
        <f t="shared" si="3"/>
        <v>0</v>
      </c>
      <c r="I19" s="309">
        <f t="shared" si="3"/>
        <v>0</v>
      </c>
      <c r="J19" s="309">
        <f t="shared" si="3"/>
        <v>0</v>
      </c>
      <c r="K19" s="309">
        <f t="shared" si="3"/>
        <v>0</v>
      </c>
      <c r="L19" s="309">
        <f t="shared" si="3"/>
        <v>0</v>
      </c>
      <c r="M19" s="309">
        <f t="shared" si="3"/>
        <v>0</v>
      </c>
      <c r="N19" s="309">
        <f t="shared" si="3"/>
        <v>0</v>
      </c>
      <c r="O19" s="16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</row>
    <row r="20" spans="1:16382" s="93" customFormat="1" ht="12.6" customHeight="1" x14ac:dyDescent="0.2">
      <c r="A20" s="15"/>
      <c r="B20" s="116"/>
      <c r="C20" s="284" t="s">
        <v>383</v>
      </c>
      <c r="D20" s="148" t="s">
        <v>14</v>
      </c>
      <c r="E20" s="116"/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16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</row>
    <row r="21" spans="1:16382" s="93" customFormat="1" ht="12.6" customHeight="1" x14ac:dyDescent="0.2">
      <c r="A21" s="15"/>
      <c r="B21" s="116"/>
      <c r="C21" s="284" t="s">
        <v>384</v>
      </c>
      <c r="D21" s="148" t="s">
        <v>14</v>
      </c>
      <c r="E21" s="116"/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16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</row>
    <row r="22" spans="1:16382" s="93" customFormat="1" ht="12.6" customHeight="1" x14ac:dyDescent="0.2">
      <c r="A22" s="15"/>
      <c r="B22" s="116"/>
      <c r="C22" s="284" t="s">
        <v>385</v>
      </c>
      <c r="D22" s="148" t="s">
        <v>14</v>
      </c>
      <c r="E22" s="116"/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16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</row>
    <row r="23" spans="1:16382" s="93" customFormat="1" ht="12.6" customHeight="1" x14ac:dyDescent="0.2">
      <c r="A23" s="15"/>
      <c r="B23" s="116"/>
      <c r="C23" s="163"/>
      <c r="D23" s="164"/>
      <c r="E23" s="116"/>
      <c r="F23" s="300"/>
      <c r="G23" s="300"/>
      <c r="H23" s="300"/>
      <c r="I23" s="300"/>
      <c r="J23" s="300"/>
      <c r="K23" s="300"/>
      <c r="L23" s="300"/>
      <c r="M23" s="300"/>
      <c r="N23" s="300"/>
      <c r="O23" s="16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</row>
    <row r="24" spans="1:16382" s="93" customFormat="1" ht="12.6" customHeight="1" x14ac:dyDescent="0.2">
      <c r="A24" s="15"/>
      <c r="B24" s="116"/>
      <c r="C24" s="333" t="s">
        <v>429</v>
      </c>
      <c r="D24" s="288" t="s">
        <v>14</v>
      </c>
      <c r="E24" s="116"/>
      <c r="F24" s="385">
        <f>F6-F19</f>
        <v>13957.544857690988</v>
      </c>
      <c r="G24" s="385">
        <f t="shared" ref="G24:N24" si="4">G6-G19</f>
        <v>15215.969362723168</v>
      </c>
      <c r="H24" s="385">
        <f t="shared" si="4"/>
        <v>16499.016635034761</v>
      </c>
      <c r="I24" s="385">
        <f t="shared" si="4"/>
        <v>17744.950602658773</v>
      </c>
      <c r="J24" s="385">
        <f t="shared" si="4"/>
        <v>18812.421503533609</v>
      </c>
      <c r="K24" s="385">
        <f t="shared" si="4"/>
        <v>19660.471582009559</v>
      </c>
      <c r="L24" s="385">
        <f t="shared" si="4"/>
        <v>20915.634276446795</v>
      </c>
      <c r="M24" s="385">
        <f t="shared" si="4"/>
        <v>22200.18207441199</v>
      </c>
      <c r="N24" s="385">
        <f t="shared" si="4"/>
        <v>23515.458825041205</v>
      </c>
      <c r="O24" s="16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</row>
    <row r="25" spans="1:16382" s="93" customFormat="1" ht="12.6" customHeight="1" x14ac:dyDescent="0.2">
      <c r="A25" s="15"/>
      <c r="B25" s="116"/>
      <c r="C25" s="338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</row>
    <row r="26" spans="1:16382" ht="12.6" customHeight="1" x14ac:dyDescent="0.25">
      <c r="A26" s="4"/>
      <c r="B26" s="116"/>
      <c r="C26" s="292" t="s">
        <v>430</v>
      </c>
      <c r="D26" s="156"/>
      <c r="E26" s="116"/>
      <c r="F26" s="140"/>
      <c r="G26" s="140"/>
      <c r="H26" s="140"/>
      <c r="I26" s="140"/>
      <c r="J26" s="140"/>
      <c r="K26" s="140"/>
      <c r="L26" s="140"/>
      <c r="M26" s="140"/>
      <c r="N26" s="140"/>
      <c r="O26" s="169"/>
    </row>
    <row r="27" spans="1:16382" s="93" customFormat="1" ht="12.6" customHeight="1" x14ac:dyDescent="0.2">
      <c r="A27" s="15"/>
      <c r="B27" s="116"/>
      <c r="C27" s="283" t="s">
        <v>374</v>
      </c>
      <c r="D27" s="149" t="s">
        <v>14</v>
      </c>
      <c r="E27" s="116"/>
      <c r="F27" s="309">
        <f>F28+F34+F38</f>
        <v>13673.64485769099</v>
      </c>
      <c r="G27" s="309">
        <f t="shared" ref="G27:M27" si="5">G28+G34+G38</f>
        <v>14157.505473834277</v>
      </c>
      <c r="H27" s="309">
        <f t="shared" si="5"/>
        <v>14524.954135034761</v>
      </c>
      <c r="I27" s="309">
        <f t="shared" si="5"/>
        <v>14832.754769325438</v>
      </c>
      <c r="J27" s="309">
        <f t="shared" si="5"/>
        <v>14939.55761464472</v>
      </c>
      <c r="K27" s="309">
        <f t="shared" si="5"/>
        <v>14804.404915342895</v>
      </c>
      <c r="L27" s="309">
        <f t="shared" si="5"/>
        <v>15053.830109780132</v>
      </c>
      <c r="M27" s="309">
        <f t="shared" si="5"/>
        <v>15310.105685523098</v>
      </c>
      <c r="N27" s="309">
        <f>N28+N34+N38</f>
        <v>15574.57549170787</v>
      </c>
      <c r="O27" s="16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</row>
    <row r="28" spans="1:16382" s="93" customFormat="1" ht="12.6" customHeight="1" x14ac:dyDescent="0.2">
      <c r="A28" s="15"/>
      <c r="B28" s="116"/>
      <c r="C28" s="283" t="s">
        <v>375</v>
      </c>
      <c r="D28" s="149" t="s">
        <v>14</v>
      </c>
      <c r="E28" s="116"/>
      <c r="F28" s="309">
        <f>SUM(F29:F33)</f>
        <v>13462.84485769099</v>
      </c>
      <c r="G28" s="309">
        <f t="shared" ref="G28:N28" si="6">SUM(G29:G33)</f>
        <v>13860.097909566091</v>
      </c>
      <c r="H28" s="309">
        <f t="shared" si="6"/>
        <v>14212.809634878533</v>
      </c>
      <c r="I28" s="309">
        <f t="shared" si="6"/>
        <v>14505.738232213456</v>
      </c>
      <c r="J28" s="309">
        <f t="shared" si="6"/>
        <v>14597.17289106751</v>
      </c>
      <c r="K28" s="309">
        <f t="shared" si="6"/>
        <v>14446.606491250262</v>
      </c>
      <c r="L28" s="309">
        <f t="shared" si="6"/>
        <v>14679.924081071753</v>
      </c>
      <c r="M28" s="309">
        <f t="shared" si="6"/>
        <v>14919.366909467795</v>
      </c>
      <c r="N28" s="309">
        <f t="shared" si="6"/>
        <v>15166.246180622402</v>
      </c>
      <c r="O28" s="169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</row>
    <row r="29" spans="1:16382" s="93" customFormat="1" ht="12.6" customHeight="1" x14ac:dyDescent="0.2">
      <c r="A29" s="15"/>
      <c r="B29" s="116"/>
      <c r="C29" s="284" t="s">
        <v>129</v>
      </c>
      <c r="D29" s="148" t="s">
        <v>14</v>
      </c>
      <c r="E29" s="116"/>
      <c r="F29" s="306">
        <v>2018</v>
      </c>
      <c r="G29" s="306">
        <v>2019</v>
      </c>
      <c r="H29" s="306">
        <v>2020</v>
      </c>
      <c r="I29" s="306">
        <v>2021</v>
      </c>
      <c r="J29" s="306">
        <v>2022</v>
      </c>
      <c r="K29" s="306">
        <v>2023</v>
      </c>
      <c r="L29" s="306">
        <v>2024</v>
      </c>
      <c r="M29" s="306">
        <v>2025</v>
      </c>
      <c r="N29" s="306">
        <v>2026</v>
      </c>
      <c r="O29" s="16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</row>
    <row r="30" spans="1:16382" s="93" customFormat="1" ht="12.6" customHeight="1" x14ac:dyDescent="0.2">
      <c r="A30" s="15"/>
      <c r="B30" s="116"/>
      <c r="C30" s="284" t="s">
        <v>130</v>
      </c>
      <c r="D30" s="148" t="s">
        <v>14</v>
      </c>
      <c r="E30" s="116"/>
      <c r="F30" s="306">
        <v>2500</v>
      </c>
      <c r="G30" s="306">
        <v>2428.6616541353383</v>
      </c>
      <c r="H30" s="306">
        <v>2354.218045112782</v>
      </c>
      <c r="I30" s="306">
        <v>2279.6766917293235</v>
      </c>
      <c r="J30" s="306">
        <v>2205.0375939849623</v>
      </c>
      <c r="K30" s="306">
        <v>2130.3007518796994</v>
      </c>
      <c r="L30" s="306">
        <v>2055.4661654135339</v>
      </c>
      <c r="M30" s="306">
        <v>1980.5338345864659</v>
      </c>
      <c r="N30" s="306">
        <v>1905.503759398496</v>
      </c>
      <c r="O30" s="16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</row>
    <row r="31" spans="1:16382" s="93" customFormat="1" ht="12.6" customHeight="1" x14ac:dyDescent="0.2">
      <c r="A31" s="15"/>
      <c r="B31" s="116"/>
      <c r="C31" s="284" t="s">
        <v>131</v>
      </c>
      <c r="D31" s="148" t="s">
        <v>14</v>
      </c>
      <c r="E31" s="116"/>
      <c r="F31" s="306">
        <v>8048.9753896909897</v>
      </c>
      <c r="G31" s="306">
        <v>8148.9753896909851</v>
      </c>
      <c r="H31" s="306">
        <v>8512.5245767301876</v>
      </c>
      <c r="I31" s="306">
        <v>8815.8144374139847</v>
      </c>
      <c r="J31" s="306">
        <v>8915.6003381907594</v>
      </c>
      <c r="K31" s="306">
        <v>8773.2895697187578</v>
      </c>
      <c r="L31" s="306">
        <v>9012.0126590634409</v>
      </c>
      <c r="M31" s="306">
        <v>9253.8781457331497</v>
      </c>
      <c r="N31" s="306">
        <v>9500.0585500841953</v>
      </c>
      <c r="O31" s="16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</row>
    <row r="32" spans="1:16382" s="93" customFormat="1" ht="12.6" customHeight="1" x14ac:dyDescent="0.2">
      <c r="A32" s="15"/>
      <c r="B32" s="116"/>
      <c r="C32" s="284" t="s">
        <v>132</v>
      </c>
      <c r="D32" s="148" t="s">
        <v>14</v>
      </c>
      <c r="E32" s="116"/>
      <c r="F32" s="306">
        <v>895.86946799999987</v>
      </c>
      <c r="G32" s="306">
        <v>1263.4608657397691</v>
      </c>
      <c r="H32" s="306">
        <v>1326.0670130355629</v>
      </c>
      <c r="I32" s="306">
        <v>1389.2471030701477</v>
      </c>
      <c r="J32" s="306">
        <v>1454.5349588917884</v>
      </c>
      <c r="K32" s="306">
        <v>1520.0161696518039</v>
      </c>
      <c r="L32" s="306">
        <v>1588.4452565947774</v>
      </c>
      <c r="M32" s="306">
        <v>1659.9549291481806</v>
      </c>
      <c r="N32" s="306">
        <v>1734.6838711397111</v>
      </c>
      <c r="O32" s="16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</row>
    <row r="33" spans="1:16382" s="93" customFormat="1" ht="12.6" customHeight="1" x14ac:dyDescent="0.2">
      <c r="A33" s="15"/>
      <c r="B33" s="116"/>
      <c r="C33" s="284" t="s">
        <v>376</v>
      </c>
      <c r="D33" s="148" t="s">
        <v>14</v>
      </c>
      <c r="E33" s="116"/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16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</row>
    <row r="34" spans="1:16382" s="93" customFormat="1" ht="12.6" customHeight="1" x14ac:dyDescent="0.2">
      <c r="A34" s="15"/>
      <c r="B34" s="116"/>
      <c r="C34" s="283" t="s">
        <v>377</v>
      </c>
      <c r="D34" s="149" t="s">
        <v>14</v>
      </c>
      <c r="E34" s="116"/>
      <c r="F34" s="309">
        <f>F35+F36+F37</f>
        <v>210.79999999999998</v>
      </c>
      <c r="G34" s="309">
        <f t="shared" ref="G34:N34" si="7">G35+G36+G37</f>
        <v>297.40756426818643</v>
      </c>
      <c r="H34" s="309">
        <f t="shared" si="7"/>
        <v>312.14450015622867</v>
      </c>
      <c r="I34" s="309">
        <f t="shared" si="7"/>
        <v>327.01653711198253</v>
      </c>
      <c r="J34" s="309">
        <f t="shared" si="7"/>
        <v>342.38472357721025</v>
      </c>
      <c r="K34" s="309">
        <f t="shared" si="7"/>
        <v>357.79842409263171</v>
      </c>
      <c r="L34" s="309">
        <f t="shared" si="7"/>
        <v>373.90602870837881</v>
      </c>
      <c r="M34" s="309">
        <f t="shared" si="7"/>
        <v>390.73877605530259</v>
      </c>
      <c r="N34" s="309">
        <f t="shared" si="7"/>
        <v>408.32931108546899</v>
      </c>
      <c r="O34" s="16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</row>
    <row r="35" spans="1:16382" s="93" customFormat="1" ht="12.6" customHeight="1" x14ac:dyDescent="0.2">
      <c r="A35" s="15"/>
      <c r="B35" s="116"/>
      <c r="C35" s="284" t="s">
        <v>378</v>
      </c>
      <c r="D35" s="148" t="s">
        <v>14</v>
      </c>
      <c r="E35" s="116"/>
      <c r="F35" s="306">
        <v>154.58666666666667</v>
      </c>
      <c r="G35" s="306">
        <v>218.09888046333674</v>
      </c>
      <c r="H35" s="306">
        <v>228.90596678123435</v>
      </c>
      <c r="I35" s="306">
        <v>239.81212721545387</v>
      </c>
      <c r="J35" s="306">
        <v>251.08213062328753</v>
      </c>
      <c r="K35" s="306">
        <v>262.38551100126324</v>
      </c>
      <c r="L35" s="306">
        <v>274.19775438614448</v>
      </c>
      <c r="M35" s="306">
        <v>286.54176910722191</v>
      </c>
      <c r="N35" s="306">
        <v>299.4414947960106</v>
      </c>
      <c r="O35" s="16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</row>
    <row r="36" spans="1:16382" s="93" customFormat="1" ht="12.6" customHeight="1" x14ac:dyDescent="0.2">
      <c r="A36" s="15"/>
      <c r="B36" s="116"/>
      <c r="C36" s="284" t="s">
        <v>379</v>
      </c>
      <c r="D36" s="148" t="s">
        <v>14</v>
      </c>
      <c r="E36" s="116"/>
      <c r="F36" s="306">
        <v>35.835999999999999</v>
      </c>
      <c r="G36" s="306">
        <v>50.559285925591695</v>
      </c>
      <c r="H36" s="306">
        <v>53.064565026558867</v>
      </c>
      <c r="I36" s="306">
        <v>55.592811309037032</v>
      </c>
      <c r="J36" s="306">
        <v>58.205403008125735</v>
      </c>
      <c r="K36" s="306">
        <v>60.825732095747391</v>
      </c>
      <c r="L36" s="306">
        <v>63.564024880424398</v>
      </c>
      <c r="M36" s="306">
        <v>66.425591929401435</v>
      </c>
      <c r="N36" s="306">
        <v>69.415982884529726</v>
      </c>
      <c r="O36" s="16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</row>
    <row r="37" spans="1:16382" s="93" customFormat="1" ht="12.6" customHeight="1" x14ac:dyDescent="0.2">
      <c r="A37" s="15"/>
      <c r="B37" s="116"/>
      <c r="C37" s="284" t="s">
        <v>380</v>
      </c>
      <c r="D37" s="148" t="s">
        <v>14</v>
      </c>
      <c r="E37" s="116"/>
      <c r="F37" s="306">
        <v>20.377333333333336</v>
      </c>
      <c r="G37" s="306">
        <v>28.749397879258026</v>
      </c>
      <c r="H37" s="306">
        <v>30.173968348435437</v>
      </c>
      <c r="I37" s="306">
        <v>31.611598587491642</v>
      </c>
      <c r="J37" s="306">
        <v>33.097189945796991</v>
      </c>
      <c r="K37" s="306">
        <v>34.587180995621068</v>
      </c>
      <c r="L37" s="306">
        <v>36.144249441809954</v>
      </c>
      <c r="M37" s="306">
        <v>37.771415018679249</v>
      </c>
      <c r="N37" s="306">
        <v>39.471833404928667</v>
      </c>
      <c r="O37" s="169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</row>
    <row r="38" spans="1:16382" s="93" customFormat="1" ht="12.6" customHeight="1" x14ac:dyDescent="0.2">
      <c r="A38" s="15"/>
      <c r="B38" s="116"/>
      <c r="C38" s="283" t="s">
        <v>381</v>
      </c>
      <c r="D38" s="149" t="s">
        <v>14</v>
      </c>
      <c r="E38" s="116"/>
      <c r="F38" s="309">
        <v>0</v>
      </c>
      <c r="G38" s="309">
        <v>0</v>
      </c>
      <c r="H38" s="309">
        <v>0</v>
      </c>
      <c r="I38" s="309">
        <v>0</v>
      </c>
      <c r="J38" s="309">
        <v>0</v>
      </c>
      <c r="K38" s="309">
        <v>0</v>
      </c>
      <c r="L38" s="309">
        <v>0</v>
      </c>
      <c r="M38" s="309">
        <v>0</v>
      </c>
      <c r="N38" s="309">
        <v>0</v>
      </c>
      <c r="O38" s="169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</row>
    <row r="39" spans="1:16382" s="93" customFormat="1" ht="12.6" customHeight="1" x14ac:dyDescent="0.2">
      <c r="A39" s="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69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  <c r="BS39" s="372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2"/>
      <c r="DA39" s="372"/>
      <c r="DB39" s="372"/>
      <c r="DC39" s="372"/>
      <c r="DD39" s="372"/>
      <c r="DE39" s="372"/>
      <c r="DF39" s="372"/>
      <c r="DG39" s="372"/>
      <c r="DH39" s="372"/>
      <c r="DI39" s="372"/>
      <c r="DJ39" s="372"/>
      <c r="DK39" s="372"/>
      <c r="DL39" s="372"/>
      <c r="DM39" s="372"/>
      <c r="DN39" s="372"/>
      <c r="DO39" s="372"/>
      <c r="DP39" s="372"/>
      <c r="DQ39" s="372"/>
      <c r="DR39" s="372"/>
      <c r="DS39" s="372"/>
      <c r="DT39" s="372"/>
      <c r="DU39" s="372"/>
      <c r="DV39" s="372"/>
      <c r="DW39" s="372"/>
      <c r="DX39" s="372"/>
      <c r="DY39" s="372"/>
      <c r="DZ39" s="372"/>
      <c r="EA39" s="372"/>
      <c r="EB39" s="372"/>
      <c r="EC39" s="372"/>
      <c r="ED39" s="372"/>
      <c r="EE39" s="372"/>
      <c r="EF39" s="372"/>
      <c r="EG39" s="372"/>
      <c r="EH39" s="372"/>
      <c r="EI39" s="372"/>
      <c r="EJ39" s="372"/>
      <c r="EK39" s="372"/>
      <c r="EL39" s="372"/>
      <c r="EM39" s="372"/>
      <c r="EN39" s="372"/>
      <c r="EO39" s="372"/>
      <c r="EP39" s="372"/>
      <c r="EQ39" s="372"/>
      <c r="ER39" s="372"/>
      <c r="ES39" s="372"/>
      <c r="ET39" s="372"/>
      <c r="EU39" s="372"/>
      <c r="EV39" s="372"/>
      <c r="EW39" s="372"/>
      <c r="EX39" s="372"/>
      <c r="EY39" s="372"/>
      <c r="EZ39" s="372"/>
      <c r="FA39" s="372"/>
      <c r="FB39" s="372"/>
      <c r="FC39" s="372"/>
      <c r="FD39" s="372"/>
      <c r="FE39" s="372"/>
      <c r="FF39" s="372"/>
      <c r="FG39" s="372"/>
      <c r="FH39" s="372"/>
      <c r="FI39" s="372"/>
      <c r="FJ39" s="372"/>
      <c r="FK39" s="372"/>
      <c r="FL39" s="372"/>
      <c r="FM39" s="372"/>
      <c r="FN39" s="372"/>
      <c r="FO39" s="372"/>
      <c r="FP39" s="372"/>
      <c r="FQ39" s="372"/>
      <c r="FR39" s="372"/>
      <c r="FS39" s="372"/>
      <c r="FT39" s="372"/>
      <c r="FU39" s="372"/>
      <c r="FV39" s="372"/>
      <c r="FW39" s="372"/>
      <c r="FX39" s="372"/>
      <c r="FY39" s="372"/>
      <c r="FZ39" s="372"/>
      <c r="GA39" s="372"/>
      <c r="GB39" s="372"/>
      <c r="GC39" s="372"/>
      <c r="GD39" s="372"/>
      <c r="GE39" s="372"/>
      <c r="GF39" s="372"/>
      <c r="GG39" s="372"/>
      <c r="GH39" s="372"/>
      <c r="GI39" s="372"/>
      <c r="GJ39" s="372"/>
      <c r="GK39" s="372"/>
      <c r="GL39" s="372"/>
      <c r="GM39" s="372"/>
      <c r="GN39" s="372"/>
      <c r="GO39" s="372"/>
      <c r="GP39" s="372"/>
      <c r="GQ39" s="372"/>
      <c r="GR39" s="372"/>
      <c r="GS39" s="372"/>
      <c r="GT39" s="372"/>
      <c r="GU39" s="372"/>
      <c r="GV39" s="372"/>
      <c r="GW39" s="372"/>
      <c r="GX39" s="372"/>
      <c r="GY39" s="372"/>
      <c r="GZ39" s="372"/>
      <c r="HA39" s="372"/>
      <c r="HB39" s="372"/>
      <c r="HC39" s="372"/>
      <c r="HD39" s="372"/>
      <c r="HE39" s="372"/>
      <c r="HF39" s="372"/>
      <c r="HG39" s="372"/>
      <c r="HH39" s="372"/>
      <c r="HI39" s="372"/>
      <c r="HJ39" s="372"/>
      <c r="HK39" s="372"/>
      <c r="HL39" s="372"/>
      <c r="HM39" s="372"/>
      <c r="HN39" s="372"/>
      <c r="HO39" s="372"/>
      <c r="HP39" s="372"/>
      <c r="HQ39" s="372"/>
      <c r="HR39" s="372"/>
      <c r="HS39" s="372"/>
      <c r="HT39" s="372"/>
      <c r="HU39" s="372"/>
      <c r="HV39" s="372"/>
      <c r="HW39" s="372"/>
      <c r="HX39" s="372"/>
      <c r="HY39" s="372"/>
      <c r="HZ39" s="372"/>
      <c r="IA39" s="372"/>
      <c r="IB39" s="372"/>
      <c r="IC39" s="372"/>
      <c r="ID39" s="372"/>
      <c r="IE39" s="372"/>
      <c r="IF39" s="372"/>
      <c r="IG39" s="372"/>
      <c r="IH39" s="372"/>
      <c r="II39" s="372"/>
      <c r="IJ39" s="372"/>
      <c r="IK39" s="372"/>
      <c r="IL39" s="372"/>
      <c r="IM39" s="372"/>
      <c r="IN39" s="372"/>
      <c r="IO39" s="372"/>
      <c r="IP39" s="372"/>
      <c r="IQ39" s="372"/>
      <c r="IR39" s="372"/>
      <c r="IS39" s="372"/>
      <c r="IT39" s="372"/>
      <c r="IU39" s="372"/>
      <c r="IV39" s="372"/>
      <c r="IW39" s="372"/>
      <c r="IX39" s="372"/>
      <c r="IY39" s="372"/>
      <c r="IZ39" s="372"/>
      <c r="JA39" s="372"/>
      <c r="JB39" s="372"/>
      <c r="JC39" s="372"/>
      <c r="JD39" s="372"/>
      <c r="JE39" s="372"/>
      <c r="JF39" s="372"/>
      <c r="JG39" s="372"/>
      <c r="JH39" s="372"/>
      <c r="JI39" s="372"/>
      <c r="JJ39" s="372"/>
      <c r="JK39" s="372"/>
      <c r="JL39" s="372"/>
      <c r="JM39" s="372"/>
      <c r="JN39" s="372"/>
      <c r="JO39" s="372"/>
      <c r="JP39" s="372"/>
      <c r="JQ39" s="372"/>
      <c r="JR39" s="372"/>
      <c r="JS39" s="372"/>
      <c r="JT39" s="372"/>
      <c r="JU39" s="372"/>
      <c r="JV39" s="372"/>
      <c r="JW39" s="372"/>
      <c r="JX39" s="372"/>
      <c r="JY39" s="372"/>
      <c r="JZ39" s="372"/>
      <c r="KA39" s="372"/>
      <c r="KB39" s="372"/>
      <c r="KC39" s="372"/>
      <c r="KD39" s="372"/>
      <c r="KE39" s="372"/>
      <c r="KF39" s="372"/>
      <c r="KG39" s="372"/>
      <c r="KH39" s="372"/>
      <c r="KI39" s="372"/>
      <c r="KJ39" s="372"/>
      <c r="KK39" s="372"/>
      <c r="KL39" s="372"/>
      <c r="KM39" s="372"/>
      <c r="KN39" s="372"/>
      <c r="KO39" s="372"/>
      <c r="KP39" s="372"/>
      <c r="KQ39" s="372"/>
      <c r="KR39" s="372"/>
      <c r="KS39" s="372"/>
      <c r="KT39" s="372"/>
      <c r="KU39" s="372"/>
      <c r="KV39" s="372"/>
      <c r="KW39" s="372"/>
      <c r="KX39" s="372"/>
      <c r="KY39" s="372"/>
      <c r="KZ39" s="372"/>
      <c r="LA39" s="372"/>
      <c r="LB39" s="372"/>
      <c r="LC39" s="372"/>
      <c r="LD39" s="372"/>
      <c r="LE39" s="372"/>
      <c r="LF39" s="372"/>
      <c r="LG39" s="372"/>
      <c r="LH39" s="372"/>
      <c r="LI39" s="372"/>
      <c r="LJ39" s="372"/>
      <c r="LK39" s="372"/>
      <c r="LL39" s="372"/>
      <c r="LM39" s="372"/>
      <c r="LN39" s="372"/>
      <c r="LO39" s="372"/>
      <c r="LP39" s="372"/>
      <c r="LQ39" s="372"/>
      <c r="LR39" s="372"/>
      <c r="LS39" s="372"/>
      <c r="LT39" s="372"/>
      <c r="LU39" s="372"/>
      <c r="LV39" s="372"/>
      <c r="LW39" s="372"/>
      <c r="LX39" s="372"/>
      <c r="LY39" s="372"/>
      <c r="LZ39" s="372"/>
      <c r="MA39" s="372"/>
      <c r="MB39" s="372"/>
      <c r="MC39" s="372"/>
      <c r="MD39" s="372"/>
      <c r="ME39" s="372"/>
      <c r="MF39" s="372"/>
      <c r="MG39" s="372"/>
      <c r="MH39" s="372"/>
      <c r="MI39" s="372"/>
      <c r="MJ39" s="372"/>
      <c r="MK39" s="372"/>
      <c r="ML39" s="372"/>
      <c r="MM39" s="372"/>
      <c r="MN39" s="372"/>
      <c r="MO39" s="372"/>
      <c r="MP39" s="372"/>
      <c r="MQ39" s="372"/>
      <c r="MR39" s="372"/>
      <c r="MS39" s="372"/>
      <c r="MT39" s="372"/>
      <c r="MU39" s="372"/>
      <c r="MV39" s="372"/>
      <c r="MW39" s="372"/>
      <c r="MX39" s="372"/>
      <c r="MY39" s="372"/>
      <c r="MZ39" s="372"/>
      <c r="NA39" s="372"/>
      <c r="NB39" s="372"/>
      <c r="NC39" s="372"/>
      <c r="ND39" s="372"/>
      <c r="NE39" s="372"/>
      <c r="NF39" s="372"/>
      <c r="NG39" s="372"/>
      <c r="NH39" s="372"/>
      <c r="NI39" s="372"/>
      <c r="NJ39" s="372"/>
      <c r="NK39" s="372"/>
      <c r="NL39" s="372"/>
      <c r="NM39" s="372"/>
      <c r="NN39" s="372"/>
      <c r="NO39" s="372"/>
      <c r="NP39" s="372"/>
      <c r="NQ39" s="372"/>
      <c r="NR39" s="372"/>
      <c r="NS39" s="372"/>
      <c r="NT39" s="372"/>
      <c r="NU39" s="372"/>
      <c r="NV39" s="372"/>
      <c r="NW39" s="372"/>
      <c r="NX39" s="372"/>
      <c r="NY39" s="372"/>
      <c r="NZ39" s="372"/>
      <c r="OA39" s="372"/>
      <c r="OB39" s="372"/>
      <c r="OC39" s="372"/>
      <c r="OD39" s="372"/>
      <c r="OE39" s="372"/>
      <c r="OF39" s="372"/>
      <c r="OG39" s="372"/>
      <c r="OH39" s="372"/>
      <c r="OI39" s="372"/>
      <c r="OJ39" s="372"/>
      <c r="OK39" s="372"/>
      <c r="OL39" s="372"/>
      <c r="OM39" s="372"/>
      <c r="ON39" s="372"/>
      <c r="OO39" s="372"/>
      <c r="OP39" s="372"/>
      <c r="OQ39" s="372"/>
      <c r="OR39" s="372"/>
      <c r="OS39" s="372"/>
      <c r="OT39" s="372"/>
      <c r="OU39" s="372"/>
      <c r="OV39" s="372"/>
      <c r="OW39" s="372"/>
      <c r="OX39" s="372"/>
      <c r="OY39" s="372"/>
      <c r="OZ39" s="372"/>
      <c r="PA39" s="372"/>
      <c r="PB39" s="372"/>
      <c r="PC39" s="372"/>
      <c r="PD39" s="372"/>
      <c r="PE39" s="372"/>
      <c r="PF39" s="372"/>
      <c r="PG39" s="372"/>
      <c r="PH39" s="372"/>
      <c r="PI39" s="372"/>
      <c r="PJ39" s="372"/>
      <c r="PK39" s="372"/>
      <c r="PL39" s="372"/>
      <c r="PM39" s="372"/>
      <c r="PN39" s="372"/>
      <c r="PO39" s="372"/>
      <c r="PP39" s="372"/>
      <c r="PQ39" s="372"/>
      <c r="PR39" s="372"/>
      <c r="PS39" s="372"/>
      <c r="PT39" s="372"/>
      <c r="PU39" s="372"/>
      <c r="PV39" s="372"/>
      <c r="PW39" s="372"/>
      <c r="PX39" s="372"/>
      <c r="PY39" s="372"/>
      <c r="PZ39" s="372"/>
      <c r="QA39" s="372"/>
      <c r="QB39" s="372"/>
      <c r="QC39" s="372"/>
      <c r="QD39" s="372"/>
      <c r="QE39" s="372"/>
      <c r="QF39" s="372"/>
      <c r="QG39" s="372"/>
      <c r="QH39" s="372"/>
      <c r="QI39" s="372"/>
      <c r="QJ39" s="372"/>
      <c r="QK39" s="372"/>
      <c r="QL39" s="372"/>
      <c r="QM39" s="372"/>
      <c r="QN39" s="372"/>
      <c r="QO39" s="372"/>
      <c r="QP39" s="372"/>
      <c r="QQ39" s="372"/>
      <c r="QR39" s="372"/>
      <c r="QS39" s="372"/>
      <c r="QT39" s="372"/>
      <c r="QU39" s="372"/>
      <c r="QV39" s="372"/>
      <c r="QW39" s="372"/>
      <c r="QX39" s="372"/>
      <c r="QY39" s="372"/>
      <c r="QZ39" s="372"/>
      <c r="RA39" s="372"/>
      <c r="RB39" s="372"/>
      <c r="RC39" s="372"/>
      <c r="RD39" s="372"/>
      <c r="RE39" s="372"/>
      <c r="RF39" s="372"/>
      <c r="RG39" s="372"/>
      <c r="RH39" s="372"/>
      <c r="RI39" s="372"/>
      <c r="RJ39" s="372"/>
      <c r="RK39" s="372"/>
      <c r="RL39" s="372"/>
      <c r="RM39" s="372"/>
      <c r="RN39" s="372"/>
      <c r="RO39" s="372"/>
      <c r="RP39" s="372"/>
      <c r="RQ39" s="372"/>
      <c r="RR39" s="372"/>
      <c r="RS39" s="372"/>
      <c r="RT39" s="372"/>
      <c r="RU39" s="372"/>
      <c r="RV39" s="372"/>
      <c r="RW39" s="372"/>
      <c r="RX39" s="372"/>
      <c r="RY39" s="372"/>
      <c r="RZ39" s="372"/>
      <c r="SA39" s="372"/>
      <c r="SB39" s="372"/>
      <c r="SC39" s="372"/>
      <c r="SD39" s="372"/>
      <c r="SE39" s="372"/>
      <c r="SF39" s="372"/>
      <c r="SG39" s="372"/>
      <c r="SH39" s="372"/>
      <c r="SI39" s="372"/>
      <c r="SJ39" s="372"/>
      <c r="SK39" s="372"/>
      <c r="SL39" s="372"/>
      <c r="SM39" s="372"/>
      <c r="SN39" s="372"/>
      <c r="SO39" s="372"/>
      <c r="SP39" s="372"/>
      <c r="SQ39" s="372"/>
      <c r="SR39" s="372"/>
      <c r="SS39" s="372"/>
      <c r="ST39" s="372"/>
      <c r="SU39" s="372"/>
      <c r="SV39" s="372"/>
      <c r="SW39" s="372"/>
      <c r="SX39" s="372"/>
      <c r="SY39" s="372"/>
      <c r="SZ39" s="372"/>
      <c r="TA39" s="372"/>
      <c r="TB39" s="372"/>
      <c r="TC39" s="372"/>
      <c r="TD39" s="372"/>
      <c r="TE39" s="372"/>
      <c r="TF39" s="372"/>
      <c r="TG39" s="372"/>
      <c r="TH39" s="372"/>
      <c r="TI39" s="372"/>
      <c r="TJ39" s="372"/>
      <c r="TK39" s="372"/>
      <c r="TL39" s="372"/>
      <c r="TM39" s="372"/>
      <c r="TN39" s="372"/>
      <c r="TO39" s="372"/>
      <c r="TP39" s="372"/>
      <c r="TQ39" s="372"/>
      <c r="TR39" s="372"/>
      <c r="TS39" s="372"/>
      <c r="TT39" s="372"/>
      <c r="TU39" s="372"/>
      <c r="TV39" s="372"/>
      <c r="TW39" s="372"/>
      <c r="TX39" s="372"/>
      <c r="TY39" s="372"/>
      <c r="TZ39" s="372"/>
      <c r="UA39" s="372"/>
      <c r="UB39" s="372"/>
      <c r="UC39" s="372"/>
      <c r="UD39" s="372"/>
      <c r="UE39" s="372"/>
      <c r="UF39" s="372"/>
      <c r="UG39" s="372"/>
      <c r="UH39" s="372"/>
      <c r="UI39" s="372"/>
      <c r="UJ39" s="372"/>
      <c r="UK39" s="372"/>
      <c r="UL39" s="372"/>
      <c r="UM39" s="372"/>
      <c r="UN39" s="372"/>
      <c r="UO39" s="372"/>
      <c r="UP39" s="372"/>
      <c r="UQ39" s="372"/>
      <c r="UR39" s="372"/>
      <c r="US39" s="372"/>
      <c r="UT39" s="372"/>
      <c r="UU39" s="372"/>
      <c r="UV39" s="372"/>
      <c r="UW39" s="372"/>
      <c r="UX39" s="372"/>
      <c r="UY39" s="372"/>
      <c r="UZ39" s="372"/>
      <c r="VA39" s="372"/>
      <c r="VB39" s="372"/>
      <c r="VC39" s="372"/>
      <c r="VD39" s="372"/>
      <c r="VE39" s="372"/>
      <c r="VF39" s="372"/>
      <c r="VG39" s="372"/>
      <c r="VH39" s="372"/>
      <c r="VI39" s="372"/>
      <c r="VJ39" s="372"/>
      <c r="VK39" s="372"/>
      <c r="VL39" s="372"/>
      <c r="VM39" s="372"/>
      <c r="VN39" s="372"/>
      <c r="VO39" s="372"/>
      <c r="VP39" s="372"/>
      <c r="VQ39" s="372"/>
      <c r="VR39" s="372"/>
      <c r="VS39" s="372"/>
      <c r="VT39" s="372"/>
      <c r="VU39" s="372"/>
      <c r="VV39" s="372"/>
      <c r="VW39" s="372"/>
      <c r="VX39" s="372"/>
      <c r="VY39" s="372"/>
      <c r="VZ39" s="372"/>
      <c r="WA39" s="372"/>
      <c r="WB39" s="372"/>
      <c r="WC39" s="372"/>
      <c r="WD39" s="372"/>
      <c r="WE39" s="372"/>
      <c r="WF39" s="372"/>
      <c r="WG39" s="372"/>
      <c r="WH39" s="372"/>
      <c r="WI39" s="372"/>
      <c r="WJ39" s="372"/>
      <c r="WK39" s="372"/>
      <c r="WL39" s="372"/>
      <c r="WM39" s="372"/>
      <c r="WN39" s="372"/>
      <c r="WO39" s="372"/>
      <c r="WP39" s="372"/>
      <c r="WQ39" s="372"/>
      <c r="WR39" s="372"/>
      <c r="WS39" s="372"/>
      <c r="WT39" s="372"/>
      <c r="WU39" s="372"/>
      <c r="WV39" s="372"/>
      <c r="WW39" s="372"/>
      <c r="WX39" s="372"/>
      <c r="WY39" s="372"/>
      <c r="WZ39" s="372"/>
      <c r="XA39" s="372"/>
      <c r="XB39" s="372"/>
      <c r="XC39" s="372"/>
      <c r="XD39" s="372"/>
      <c r="XE39" s="372"/>
      <c r="XF39" s="372"/>
      <c r="XG39" s="372"/>
      <c r="XH39" s="372"/>
      <c r="XI39" s="372"/>
      <c r="XJ39" s="372"/>
      <c r="XK39" s="372"/>
      <c r="XL39" s="372"/>
      <c r="XM39" s="372"/>
      <c r="XN39" s="372"/>
      <c r="XO39" s="372"/>
      <c r="XP39" s="372"/>
      <c r="XQ39" s="372"/>
      <c r="XR39" s="372"/>
      <c r="XS39" s="372"/>
      <c r="XT39" s="372"/>
      <c r="XU39" s="372"/>
      <c r="XV39" s="372"/>
      <c r="XW39" s="372"/>
      <c r="XX39" s="372"/>
      <c r="XY39" s="372"/>
      <c r="XZ39" s="372"/>
      <c r="YA39" s="372"/>
      <c r="YB39" s="372"/>
      <c r="YC39" s="372"/>
      <c r="YD39" s="372"/>
      <c r="YE39" s="372"/>
      <c r="YF39" s="372"/>
      <c r="YG39" s="372"/>
      <c r="YH39" s="372"/>
      <c r="YI39" s="372"/>
      <c r="YJ39" s="372"/>
      <c r="YK39" s="372"/>
      <c r="YL39" s="372"/>
      <c r="YM39" s="372"/>
      <c r="YN39" s="372"/>
      <c r="YO39" s="372"/>
      <c r="YP39" s="372"/>
      <c r="YQ39" s="372"/>
      <c r="YR39" s="372"/>
      <c r="YS39" s="372"/>
      <c r="YT39" s="372"/>
      <c r="YU39" s="372"/>
      <c r="YV39" s="372"/>
      <c r="YW39" s="372"/>
      <c r="YX39" s="372"/>
      <c r="YY39" s="372"/>
      <c r="YZ39" s="372"/>
      <c r="ZA39" s="372"/>
      <c r="ZB39" s="372"/>
      <c r="ZC39" s="372"/>
      <c r="ZD39" s="372"/>
      <c r="ZE39" s="372"/>
      <c r="ZF39" s="372"/>
      <c r="ZG39" s="372"/>
      <c r="ZH39" s="372"/>
      <c r="ZI39" s="372"/>
      <c r="ZJ39" s="372"/>
      <c r="ZK39" s="372"/>
      <c r="ZL39" s="372"/>
      <c r="ZM39" s="372"/>
      <c r="ZN39" s="372"/>
      <c r="ZO39" s="372"/>
      <c r="ZP39" s="372"/>
      <c r="ZQ39" s="372"/>
      <c r="ZR39" s="372"/>
      <c r="ZS39" s="372"/>
      <c r="ZT39" s="372"/>
      <c r="ZU39" s="372"/>
      <c r="ZV39" s="372"/>
      <c r="ZW39" s="372"/>
      <c r="ZX39" s="372"/>
      <c r="ZY39" s="372"/>
      <c r="ZZ39" s="372"/>
      <c r="AAA39" s="372"/>
      <c r="AAB39" s="372"/>
      <c r="AAC39" s="372"/>
      <c r="AAD39" s="372"/>
      <c r="AAE39" s="372"/>
      <c r="AAF39" s="372"/>
      <c r="AAG39" s="372"/>
      <c r="AAH39" s="372"/>
      <c r="AAI39" s="372"/>
      <c r="AAJ39" s="372"/>
      <c r="AAK39" s="372"/>
      <c r="AAL39" s="372"/>
      <c r="AAM39" s="372"/>
      <c r="AAN39" s="372"/>
      <c r="AAO39" s="372"/>
      <c r="AAP39" s="372"/>
      <c r="AAQ39" s="372"/>
      <c r="AAR39" s="372"/>
      <c r="AAS39" s="372"/>
      <c r="AAT39" s="372"/>
      <c r="AAU39" s="372"/>
      <c r="AAV39" s="372"/>
      <c r="AAW39" s="372"/>
      <c r="AAX39" s="372"/>
      <c r="AAY39" s="372"/>
      <c r="AAZ39" s="372"/>
      <c r="ABA39" s="372"/>
      <c r="ABB39" s="372"/>
      <c r="ABC39" s="372"/>
      <c r="ABD39" s="372"/>
      <c r="ABE39" s="372"/>
      <c r="ABF39" s="372"/>
      <c r="ABG39" s="372"/>
      <c r="ABH39" s="372"/>
      <c r="ABI39" s="372"/>
      <c r="ABJ39" s="372"/>
      <c r="ABK39" s="372"/>
      <c r="ABL39" s="372"/>
      <c r="ABM39" s="372"/>
      <c r="ABN39" s="372"/>
      <c r="ABO39" s="372"/>
      <c r="ABP39" s="372"/>
      <c r="ABQ39" s="372"/>
      <c r="ABR39" s="372"/>
      <c r="ABS39" s="372"/>
      <c r="ABT39" s="372"/>
      <c r="ABU39" s="372"/>
      <c r="ABV39" s="372"/>
      <c r="ABW39" s="372"/>
      <c r="ABX39" s="372"/>
      <c r="ABY39" s="372"/>
      <c r="ABZ39" s="372"/>
      <c r="ACA39" s="372"/>
      <c r="ACB39" s="372"/>
      <c r="ACC39" s="372"/>
      <c r="ACD39" s="372"/>
      <c r="ACE39" s="372"/>
      <c r="ACF39" s="372"/>
      <c r="ACG39" s="372"/>
      <c r="ACH39" s="372"/>
      <c r="ACI39" s="372"/>
      <c r="ACJ39" s="372"/>
      <c r="ACK39" s="372"/>
      <c r="ACL39" s="372"/>
      <c r="ACM39" s="372"/>
      <c r="ACN39" s="372"/>
      <c r="ACO39" s="372"/>
      <c r="ACP39" s="372"/>
      <c r="ACQ39" s="372"/>
      <c r="ACR39" s="372"/>
      <c r="ACS39" s="372"/>
      <c r="ACT39" s="372"/>
      <c r="ACU39" s="372"/>
      <c r="ACV39" s="372"/>
      <c r="ACW39" s="372"/>
      <c r="ACX39" s="372"/>
      <c r="ACY39" s="372"/>
      <c r="ACZ39" s="372"/>
      <c r="ADA39" s="372"/>
      <c r="ADB39" s="372"/>
      <c r="ADC39" s="372"/>
      <c r="ADD39" s="372"/>
      <c r="ADE39" s="372"/>
      <c r="ADF39" s="372"/>
      <c r="ADG39" s="372"/>
      <c r="ADH39" s="372"/>
      <c r="ADI39" s="372"/>
      <c r="ADJ39" s="372"/>
      <c r="ADK39" s="372"/>
      <c r="ADL39" s="372"/>
      <c r="ADM39" s="372"/>
      <c r="ADN39" s="372"/>
      <c r="ADO39" s="372"/>
      <c r="ADP39" s="372"/>
      <c r="ADQ39" s="372"/>
      <c r="ADR39" s="372"/>
      <c r="ADS39" s="372"/>
      <c r="ADT39" s="372"/>
      <c r="ADU39" s="372"/>
      <c r="ADV39" s="372"/>
      <c r="ADW39" s="372"/>
      <c r="ADX39" s="372"/>
      <c r="ADY39" s="372"/>
      <c r="ADZ39" s="372"/>
      <c r="AEA39" s="372"/>
      <c r="AEB39" s="372"/>
      <c r="AEC39" s="372"/>
      <c r="AED39" s="372"/>
      <c r="AEE39" s="372"/>
      <c r="AEF39" s="372"/>
      <c r="AEG39" s="372"/>
      <c r="AEH39" s="372"/>
      <c r="AEI39" s="372"/>
      <c r="AEJ39" s="372"/>
      <c r="AEK39" s="372"/>
      <c r="AEL39" s="372"/>
      <c r="AEM39" s="372"/>
      <c r="AEN39" s="372"/>
      <c r="AEO39" s="372"/>
      <c r="AEP39" s="372"/>
      <c r="AEQ39" s="372"/>
      <c r="AER39" s="372"/>
      <c r="AES39" s="372"/>
      <c r="AET39" s="372"/>
      <c r="AEU39" s="372"/>
      <c r="AEV39" s="372"/>
      <c r="AEW39" s="372"/>
      <c r="AEX39" s="372"/>
      <c r="AEY39" s="372"/>
      <c r="AEZ39" s="372"/>
      <c r="AFA39" s="372"/>
      <c r="AFB39" s="372"/>
      <c r="AFC39" s="372"/>
      <c r="AFD39" s="372"/>
      <c r="AFE39" s="372"/>
      <c r="AFF39" s="372"/>
      <c r="AFG39" s="372"/>
      <c r="AFH39" s="372"/>
      <c r="AFI39" s="372"/>
      <c r="AFJ39" s="372"/>
      <c r="AFK39" s="372"/>
      <c r="AFL39" s="372"/>
      <c r="AFM39" s="372"/>
      <c r="AFN39" s="372"/>
      <c r="AFO39" s="372"/>
      <c r="AFP39" s="372"/>
      <c r="AFQ39" s="372"/>
      <c r="AFR39" s="372"/>
      <c r="AFS39" s="372"/>
      <c r="AFT39" s="372"/>
      <c r="AFU39" s="372"/>
      <c r="AFV39" s="372"/>
      <c r="AFW39" s="372"/>
      <c r="AFX39" s="372"/>
      <c r="AFY39" s="372"/>
      <c r="AFZ39" s="372"/>
      <c r="AGA39" s="372"/>
      <c r="AGB39" s="372"/>
      <c r="AGC39" s="372"/>
      <c r="AGD39" s="372"/>
      <c r="AGE39" s="372"/>
      <c r="AGF39" s="372"/>
      <c r="AGG39" s="372"/>
      <c r="AGH39" s="372"/>
      <c r="AGI39" s="372"/>
      <c r="AGJ39" s="372"/>
      <c r="AGK39" s="372"/>
      <c r="AGL39" s="372"/>
      <c r="AGM39" s="372"/>
      <c r="AGN39" s="372"/>
      <c r="AGO39" s="372"/>
      <c r="AGP39" s="372"/>
      <c r="AGQ39" s="372"/>
      <c r="AGR39" s="372"/>
      <c r="AGS39" s="372"/>
      <c r="AGT39" s="372"/>
      <c r="AGU39" s="372"/>
      <c r="AGV39" s="372"/>
      <c r="AGW39" s="372"/>
      <c r="AGX39" s="372"/>
      <c r="AGY39" s="372"/>
      <c r="AGZ39" s="372"/>
      <c r="AHA39" s="372"/>
      <c r="AHB39" s="372"/>
      <c r="AHC39" s="372"/>
      <c r="AHD39" s="372"/>
      <c r="AHE39" s="372"/>
      <c r="AHF39" s="372"/>
      <c r="AHG39" s="372"/>
      <c r="AHH39" s="372"/>
      <c r="AHI39" s="372"/>
      <c r="AHJ39" s="372"/>
      <c r="AHK39" s="372"/>
      <c r="AHL39" s="372"/>
      <c r="AHM39" s="372"/>
      <c r="AHN39" s="372"/>
      <c r="AHO39" s="372"/>
      <c r="AHP39" s="372"/>
      <c r="AHQ39" s="372"/>
      <c r="AHR39" s="372"/>
      <c r="AHS39" s="372"/>
      <c r="AHT39" s="372"/>
      <c r="AHU39" s="372"/>
      <c r="AHV39" s="372"/>
      <c r="AHW39" s="372"/>
      <c r="AHX39" s="372"/>
      <c r="AHY39" s="372"/>
      <c r="AHZ39" s="372"/>
      <c r="AIA39" s="372"/>
      <c r="AIB39" s="372"/>
      <c r="AIC39" s="372"/>
      <c r="AID39" s="372"/>
      <c r="AIE39" s="372"/>
      <c r="AIF39" s="372"/>
      <c r="AIG39" s="372"/>
      <c r="AIH39" s="372"/>
      <c r="AII39" s="372"/>
      <c r="AIJ39" s="372"/>
      <c r="AIK39" s="372"/>
      <c r="AIL39" s="372"/>
      <c r="AIM39" s="372"/>
      <c r="AIN39" s="372"/>
      <c r="AIO39" s="372"/>
      <c r="AIP39" s="372"/>
      <c r="AIQ39" s="372"/>
      <c r="AIR39" s="372"/>
      <c r="AIS39" s="372"/>
      <c r="AIT39" s="372"/>
      <c r="AIU39" s="372"/>
      <c r="AIV39" s="372"/>
      <c r="AIW39" s="372"/>
      <c r="AIX39" s="372"/>
      <c r="AIY39" s="372"/>
      <c r="AIZ39" s="372"/>
      <c r="AJA39" s="372"/>
      <c r="AJB39" s="372"/>
      <c r="AJC39" s="372"/>
      <c r="AJD39" s="372"/>
      <c r="AJE39" s="372"/>
      <c r="AJF39" s="372"/>
      <c r="AJG39" s="372"/>
      <c r="AJH39" s="372"/>
      <c r="AJI39" s="372"/>
      <c r="AJJ39" s="372"/>
      <c r="AJK39" s="372"/>
      <c r="AJL39" s="372"/>
      <c r="AJM39" s="372"/>
      <c r="AJN39" s="372"/>
      <c r="AJO39" s="372"/>
      <c r="AJP39" s="372"/>
      <c r="AJQ39" s="372"/>
      <c r="AJR39" s="372"/>
      <c r="AJS39" s="372"/>
      <c r="AJT39" s="372"/>
      <c r="AJU39" s="372"/>
      <c r="AJV39" s="372"/>
      <c r="AJW39" s="372"/>
      <c r="AJX39" s="372"/>
      <c r="AJY39" s="372"/>
      <c r="AJZ39" s="372"/>
      <c r="AKA39" s="372"/>
      <c r="AKB39" s="372"/>
      <c r="AKC39" s="372"/>
      <c r="AKD39" s="372"/>
      <c r="AKE39" s="372"/>
      <c r="AKF39" s="372"/>
      <c r="AKG39" s="372"/>
      <c r="AKH39" s="372"/>
      <c r="AKI39" s="372"/>
      <c r="AKJ39" s="372"/>
      <c r="AKK39" s="372"/>
      <c r="AKL39" s="372"/>
      <c r="AKM39" s="372"/>
      <c r="AKN39" s="372"/>
      <c r="AKO39" s="372"/>
      <c r="AKP39" s="372"/>
      <c r="AKQ39" s="372"/>
      <c r="AKR39" s="372"/>
      <c r="AKS39" s="372"/>
      <c r="AKT39" s="372"/>
      <c r="AKU39" s="372"/>
      <c r="AKV39" s="372"/>
      <c r="AKW39" s="372"/>
      <c r="AKX39" s="372"/>
      <c r="AKY39" s="372"/>
      <c r="AKZ39" s="372"/>
      <c r="ALA39" s="372"/>
      <c r="ALB39" s="372"/>
      <c r="ALC39" s="372"/>
      <c r="ALD39" s="372"/>
      <c r="ALE39" s="372"/>
      <c r="ALF39" s="372"/>
      <c r="ALG39" s="372"/>
      <c r="ALH39" s="372"/>
      <c r="ALI39" s="372"/>
      <c r="ALJ39" s="372"/>
      <c r="ALK39" s="372"/>
      <c r="ALL39" s="372"/>
      <c r="ALM39" s="372"/>
      <c r="ALN39" s="372"/>
      <c r="ALO39" s="372"/>
      <c r="ALP39" s="372"/>
      <c r="ALQ39" s="372"/>
      <c r="ALR39" s="372"/>
      <c r="ALS39" s="372"/>
      <c r="ALT39" s="372"/>
      <c r="ALU39" s="372"/>
      <c r="ALV39" s="372"/>
      <c r="ALW39" s="372"/>
      <c r="ALX39" s="372"/>
      <c r="ALY39" s="372"/>
      <c r="ALZ39" s="372"/>
      <c r="AMA39" s="372"/>
      <c r="AMB39" s="372"/>
      <c r="AMC39" s="372"/>
      <c r="AMD39" s="372"/>
      <c r="AME39" s="372"/>
      <c r="AMF39" s="372"/>
      <c r="AMG39" s="372"/>
      <c r="AMH39" s="372"/>
      <c r="AMI39" s="372"/>
      <c r="AMJ39" s="372"/>
      <c r="AMK39" s="372"/>
      <c r="AML39" s="372"/>
      <c r="AMM39" s="372"/>
      <c r="AMN39" s="372"/>
      <c r="AMO39" s="372"/>
      <c r="AMP39" s="372"/>
      <c r="AMQ39" s="372"/>
      <c r="AMR39" s="372"/>
      <c r="AMS39" s="372"/>
      <c r="AMT39" s="372"/>
      <c r="AMU39" s="372"/>
      <c r="AMV39" s="372"/>
      <c r="AMW39" s="372"/>
      <c r="AMX39" s="372"/>
      <c r="AMY39" s="372"/>
      <c r="AMZ39" s="372"/>
      <c r="ANA39" s="372"/>
      <c r="ANB39" s="372"/>
      <c r="ANC39" s="372"/>
      <c r="AND39" s="372"/>
      <c r="ANE39" s="372"/>
      <c r="ANF39" s="372"/>
      <c r="ANG39" s="372"/>
      <c r="ANH39" s="372"/>
      <c r="ANI39" s="372"/>
      <c r="ANJ39" s="372"/>
      <c r="ANK39" s="372"/>
      <c r="ANL39" s="372"/>
      <c r="ANM39" s="372"/>
      <c r="ANN39" s="372"/>
      <c r="ANO39" s="372"/>
      <c r="ANP39" s="372"/>
      <c r="ANQ39" s="372"/>
      <c r="ANR39" s="372"/>
      <c r="ANS39" s="372"/>
      <c r="ANT39" s="372"/>
      <c r="ANU39" s="372"/>
      <c r="ANV39" s="372"/>
      <c r="ANW39" s="372"/>
      <c r="ANX39" s="372"/>
      <c r="ANY39" s="372"/>
      <c r="ANZ39" s="372"/>
      <c r="AOA39" s="372"/>
      <c r="AOB39" s="372"/>
      <c r="AOC39" s="372"/>
      <c r="AOD39" s="372"/>
      <c r="AOE39" s="372"/>
      <c r="AOF39" s="372"/>
      <c r="AOG39" s="372"/>
      <c r="AOH39" s="372"/>
      <c r="AOI39" s="372"/>
      <c r="AOJ39" s="372"/>
      <c r="AOK39" s="372"/>
      <c r="AOL39" s="372"/>
      <c r="AOM39" s="372"/>
      <c r="AON39" s="372"/>
      <c r="AOO39" s="372"/>
      <c r="AOP39" s="372"/>
      <c r="AOQ39" s="372"/>
      <c r="AOR39" s="372"/>
      <c r="AOS39" s="372"/>
      <c r="AOT39" s="372"/>
      <c r="AOU39" s="372"/>
      <c r="AOV39" s="372"/>
      <c r="AOW39" s="372"/>
      <c r="AOX39" s="372"/>
      <c r="AOY39" s="372"/>
      <c r="AOZ39" s="372"/>
      <c r="APA39" s="372"/>
      <c r="APB39" s="372"/>
      <c r="APC39" s="372"/>
      <c r="APD39" s="372"/>
      <c r="APE39" s="372"/>
      <c r="APF39" s="372"/>
      <c r="APG39" s="372"/>
      <c r="APH39" s="372"/>
      <c r="API39" s="372"/>
      <c r="APJ39" s="372"/>
      <c r="APK39" s="372"/>
      <c r="APL39" s="372"/>
      <c r="APM39" s="372"/>
      <c r="APN39" s="372"/>
      <c r="APO39" s="372"/>
      <c r="APP39" s="372"/>
      <c r="APQ39" s="372"/>
      <c r="APR39" s="372"/>
      <c r="APS39" s="372"/>
      <c r="APT39" s="372"/>
      <c r="APU39" s="372"/>
      <c r="APV39" s="372"/>
      <c r="APW39" s="372"/>
      <c r="APX39" s="372"/>
      <c r="APY39" s="372"/>
      <c r="APZ39" s="372"/>
      <c r="AQA39" s="372"/>
      <c r="AQB39" s="372"/>
      <c r="AQC39" s="372"/>
      <c r="AQD39" s="372"/>
      <c r="AQE39" s="372"/>
      <c r="AQF39" s="372"/>
      <c r="AQG39" s="372"/>
      <c r="AQH39" s="372"/>
      <c r="AQI39" s="372"/>
      <c r="AQJ39" s="372"/>
      <c r="AQK39" s="372"/>
      <c r="AQL39" s="372"/>
      <c r="AQM39" s="372"/>
      <c r="AQN39" s="372"/>
      <c r="AQO39" s="372"/>
      <c r="AQP39" s="372"/>
      <c r="AQQ39" s="372"/>
      <c r="AQR39" s="372"/>
      <c r="AQS39" s="372"/>
      <c r="AQT39" s="372"/>
      <c r="AQU39" s="372"/>
      <c r="AQV39" s="372"/>
      <c r="AQW39" s="372"/>
      <c r="AQX39" s="372"/>
      <c r="AQY39" s="372"/>
      <c r="AQZ39" s="372"/>
      <c r="ARA39" s="372"/>
      <c r="ARB39" s="372"/>
      <c r="ARC39" s="372"/>
      <c r="ARD39" s="372"/>
      <c r="ARE39" s="372"/>
      <c r="ARF39" s="372"/>
      <c r="ARG39" s="372"/>
      <c r="ARH39" s="372"/>
      <c r="ARI39" s="372"/>
      <c r="ARJ39" s="372"/>
      <c r="ARK39" s="372"/>
      <c r="ARL39" s="372"/>
      <c r="ARM39" s="372"/>
      <c r="ARN39" s="372"/>
      <c r="ARO39" s="372"/>
      <c r="ARP39" s="372"/>
      <c r="ARQ39" s="372"/>
      <c r="ARR39" s="372"/>
      <c r="ARS39" s="372"/>
      <c r="ART39" s="372"/>
      <c r="ARU39" s="372"/>
      <c r="ARV39" s="372"/>
      <c r="ARW39" s="372"/>
      <c r="ARX39" s="372"/>
      <c r="ARY39" s="372"/>
      <c r="ARZ39" s="372"/>
      <c r="ASA39" s="372"/>
      <c r="ASB39" s="372"/>
      <c r="ASC39" s="372"/>
      <c r="ASD39" s="372"/>
      <c r="ASE39" s="372"/>
      <c r="ASF39" s="372"/>
      <c r="ASG39" s="372"/>
      <c r="ASH39" s="372"/>
      <c r="ASI39" s="372"/>
      <c r="ASJ39" s="372"/>
      <c r="ASK39" s="372"/>
      <c r="ASL39" s="372"/>
      <c r="ASM39" s="372"/>
      <c r="ASN39" s="372"/>
      <c r="ASO39" s="372"/>
      <c r="ASP39" s="372"/>
      <c r="ASQ39" s="372"/>
      <c r="ASR39" s="372"/>
      <c r="ASS39" s="372"/>
      <c r="AST39" s="372"/>
      <c r="ASU39" s="372"/>
      <c r="ASV39" s="372"/>
      <c r="ASW39" s="372"/>
      <c r="ASX39" s="372"/>
      <c r="ASY39" s="372"/>
      <c r="ASZ39" s="372"/>
      <c r="ATA39" s="372"/>
      <c r="ATB39" s="372"/>
      <c r="ATC39" s="372"/>
      <c r="ATD39" s="372"/>
      <c r="ATE39" s="372"/>
      <c r="ATF39" s="372"/>
      <c r="ATG39" s="372"/>
      <c r="ATH39" s="372"/>
      <c r="ATI39" s="372"/>
      <c r="ATJ39" s="372"/>
      <c r="ATK39" s="372"/>
      <c r="ATL39" s="372"/>
      <c r="ATM39" s="372"/>
      <c r="ATN39" s="372"/>
      <c r="ATO39" s="372"/>
      <c r="ATP39" s="372"/>
      <c r="ATQ39" s="372"/>
      <c r="ATR39" s="372"/>
      <c r="ATS39" s="372"/>
      <c r="ATT39" s="372"/>
      <c r="ATU39" s="372"/>
      <c r="ATV39" s="372"/>
      <c r="ATW39" s="372"/>
      <c r="ATX39" s="372"/>
      <c r="ATY39" s="372"/>
      <c r="ATZ39" s="372"/>
      <c r="AUA39" s="372"/>
      <c r="AUB39" s="372"/>
      <c r="AUC39" s="372"/>
      <c r="AUD39" s="372"/>
      <c r="AUE39" s="372"/>
      <c r="AUF39" s="372"/>
      <c r="AUG39" s="372"/>
      <c r="AUH39" s="372"/>
      <c r="AUI39" s="372"/>
      <c r="AUJ39" s="372"/>
      <c r="AUK39" s="372"/>
      <c r="AUL39" s="372"/>
      <c r="AUM39" s="372"/>
      <c r="AUN39" s="372"/>
      <c r="AUO39" s="372"/>
      <c r="AUP39" s="372"/>
      <c r="AUQ39" s="372"/>
      <c r="AUR39" s="372"/>
      <c r="AUS39" s="372"/>
      <c r="AUT39" s="372"/>
      <c r="AUU39" s="372"/>
      <c r="AUV39" s="372"/>
      <c r="AUW39" s="372"/>
      <c r="AUX39" s="372"/>
      <c r="AUY39" s="372"/>
      <c r="AUZ39" s="372"/>
      <c r="AVA39" s="372"/>
      <c r="AVB39" s="372"/>
      <c r="AVC39" s="372"/>
      <c r="AVD39" s="372"/>
      <c r="AVE39" s="372"/>
      <c r="AVF39" s="372"/>
      <c r="AVG39" s="372"/>
      <c r="AVH39" s="372"/>
      <c r="AVI39" s="372"/>
      <c r="AVJ39" s="372"/>
      <c r="AVK39" s="372"/>
      <c r="AVL39" s="372"/>
      <c r="AVM39" s="372"/>
      <c r="AVN39" s="372"/>
      <c r="AVO39" s="372"/>
      <c r="AVP39" s="372"/>
      <c r="AVQ39" s="372"/>
      <c r="AVR39" s="372"/>
      <c r="AVS39" s="372"/>
      <c r="AVT39" s="372"/>
      <c r="AVU39" s="372"/>
      <c r="AVV39" s="372"/>
      <c r="AVW39" s="372"/>
      <c r="AVX39" s="372"/>
      <c r="AVY39" s="372"/>
      <c r="AVZ39" s="372"/>
      <c r="AWA39" s="372"/>
      <c r="AWB39" s="372"/>
      <c r="AWC39" s="372"/>
      <c r="AWD39" s="372"/>
      <c r="AWE39" s="372"/>
      <c r="AWF39" s="372"/>
      <c r="AWG39" s="372"/>
      <c r="AWH39" s="372"/>
      <c r="AWI39" s="372"/>
      <c r="AWJ39" s="372"/>
      <c r="AWK39" s="372"/>
      <c r="AWL39" s="372"/>
      <c r="AWM39" s="372"/>
      <c r="AWN39" s="372"/>
      <c r="AWO39" s="372"/>
      <c r="AWP39" s="372"/>
      <c r="AWQ39" s="372"/>
      <c r="AWR39" s="372"/>
      <c r="AWS39" s="372"/>
      <c r="AWT39" s="372"/>
      <c r="AWU39" s="372"/>
      <c r="AWV39" s="372"/>
      <c r="AWW39" s="372"/>
      <c r="AWX39" s="372"/>
      <c r="AWY39" s="372"/>
      <c r="AWZ39" s="372"/>
      <c r="AXA39" s="372"/>
      <c r="AXB39" s="372"/>
      <c r="AXC39" s="372"/>
      <c r="AXD39" s="372"/>
      <c r="AXE39" s="372"/>
      <c r="AXF39" s="372"/>
      <c r="AXG39" s="372"/>
      <c r="AXH39" s="372"/>
      <c r="AXI39" s="372"/>
      <c r="AXJ39" s="372"/>
      <c r="AXK39" s="372"/>
      <c r="AXL39" s="372"/>
      <c r="AXM39" s="372"/>
      <c r="AXN39" s="372"/>
      <c r="AXO39" s="372"/>
      <c r="AXP39" s="372"/>
      <c r="AXQ39" s="372"/>
      <c r="AXR39" s="372"/>
      <c r="AXS39" s="372"/>
      <c r="AXT39" s="372"/>
      <c r="AXU39" s="372"/>
      <c r="AXV39" s="372"/>
      <c r="AXW39" s="372"/>
      <c r="AXX39" s="372"/>
      <c r="AXY39" s="372"/>
      <c r="AXZ39" s="372"/>
      <c r="AYA39" s="372"/>
      <c r="AYB39" s="372"/>
      <c r="AYC39" s="372"/>
      <c r="AYD39" s="372"/>
      <c r="AYE39" s="372"/>
      <c r="AYF39" s="372"/>
      <c r="AYG39" s="372"/>
      <c r="AYH39" s="372"/>
      <c r="AYI39" s="372"/>
      <c r="AYJ39" s="372"/>
      <c r="AYK39" s="372"/>
      <c r="AYL39" s="372"/>
      <c r="AYM39" s="372"/>
      <c r="AYN39" s="372"/>
      <c r="AYO39" s="372"/>
      <c r="AYP39" s="372"/>
      <c r="AYQ39" s="372"/>
      <c r="AYR39" s="372"/>
      <c r="AYS39" s="372"/>
      <c r="AYT39" s="372"/>
      <c r="AYU39" s="372"/>
      <c r="AYV39" s="372"/>
      <c r="AYW39" s="372"/>
      <c r="AYX39" s="372"/>
      <c r="AYY39" s="372"/>
      <c r="AYZ39" s="372"/>
      <c r="AZA39" s="372"/>
      <c r="AZB39" s="372"/>
      <c r="AZC39" s="372"/>
      <c r="AZD39" s="372"/>
      <c r="AZE39" s="372"/>
      <c r="AZF39" s="372"/>
      <c r="AZG39" s="372"/>
      <c r="AZH39" s="372"/>
      <c r="AZI39" s="372"/>
      <c r="AZJ39" s="372"/>
      <c r="AZK39" s="372"/>
      <c r="AZL39" s="372"/>
      <c r="AZM39" s="372"/>
      <c r="AZN39" s="372"/>
      <c r="AZO39" s="372"/>
      <c r="AZP39" s="372"/>
      <c r="AZQ39" s="372"/>
      <c r="AZR39" s="372"/>
      <c r="AZS39" s="372"/>
      <c r="AZT39" s="372"/>
      <c r="AZU39" s="372"/>
      <c r="AZV39" s="372"/>
      <c r="AZW39" s="372"/>
      <c r="AZX39" s="372"/>
      <c r="AZY39" s="372"/>
      <c r="AZZ39" s="372"/>
      <c r="BAA39" s="372"/>
      <c r="BAB39" s="372"/>
      <c r="BAC39" s="372"/>
      <c r="BAD39" s="372"/>
      <c r="BAE39" s="372"/>
      <c r="BAF39" s="372"/>
      <c r="BAG39" s="372"/>
      <c r="BAH39" s="372"/>
      <c r="BAI39" s="372"/>
      <c r="BAJ39" s="372"/>
      <c r="BAK39" s="372"/>
      <c r="BAL39" s="372"/>
      <c r="BAM39" s="372"/>
      <c r="BAN39" s="372"/>
      <c r="BAO39" s="372"/>
      <c r="BAP39" s="372"/>
      <c r="BAQ39" s="372"/>
      <c r="BAR39" s="372"/>
      <c r="BAS39" s="372"/>
      <c r="BAT39" s="372"/>
      <c r="BAU39" s="372"/>
      <c r="BAV39" s="372"/>
      <c r="BAW39" s="372"/>
      <c r="BAX39" s="372"/>
      <c r="BAY39" s="372"/>
      <c r="BAZ39" s="372"/>
      <c r="BBA39" s="372"/>
      <c r="BBB39" s="372"/>
      <c r="BBC39" s="372"/>
      <c r="BBD39" s="372"/>
      <c r="BBE39" s="372"/>
      <c r="BBF39" s="372"/>
      <c r="BBG39" s="372"/>
      <c r="BBH39" s="372"/>
      <c r="BBI39" s="372"/>
      <c r="BBJ39" s="372"/>
      <c r="BBK39" s="372"/>
      <c r="BBL39" s="372"/>
      <c r="BBM39" s="372"/>
      <c r="BBN39" s="372"/>
      <c r="BBO39" s="372"/>
      <c r="BBP39" s="372"/>
      <c r="BBQ39" s="372"/>
      <c r="BBR39" s="372"/>
      <c r="BBS39" s="372"/>
      <c r="BBT39" s="372"/>
      <c r="BBU39" s="372"/>
      <c r="BBV39" s="372"/>
      <c r="BBW39" s="372"/>
      <c r="BBX39" s="372"/>
      <c r="BBY39" s="372"/>
      <c r="BBZ39" s="372"/>
      <c r="BCA39" s="372"/>
      <c r="BCB39" s="372"/>
      <c r="BCC39" s="372"/>
      <c r="BCD39" s="372"/>
      <c r="BCE39" s="372"/>
      <c r="BCF39" s="372"/>
      <c r="BCG39" s="372"/>
      <c r="BCH39" s="372"/>
      <c r="BCI39" s="372"/>
      <c r="BCJ39" s="372"/>
      <c r="BCK39" s="372"/>
      <c r="BCL39" s="372"/>
      <c r="BCM39" s="372"/>
      <c r="BCN39" s="372"/>
      <c r="BCO39" s="372"/>
      <c r="BCP39" s="372"/>
      <c r="BCQ39" s="372"/>
      <c r="BCR39" s="372"/>
      <c r="BCS39" s="372"/>
      <c r="BCT39" s="372"/>
      <c r="BCU39" s="372"/>
      <c r="BCV39" s="372"/>
      <c r="BCW39" s="372"/>
      <c r="BCX39" s="372"/>
      <c r="BCY39" s="372"/>
      <c r="BCZ39" s="372"/>
      <c r="BDA39" s="372"/>
      <c r="BDB39" s="372"/>
      <c r="BDC39" s="372"/>
      <c r="BDD39" s="372"/>
      <c r="BDE39" s="372"/>
      <c r="BDF39" s="372"/>
      <c r="BDG39" s="372"/>
      <c r="BDH39" s="372"/>
      <c r="BDI39" s="372"/>
      <c r="BDJ39" s="372"/>
      <c r="BDK39" s="372"/>
      <c r="BDL39" s="372"/>
      <c r="BDM39" s="372"/>
      <c r="BDN39" s="372"/>
      <c r="BDO39" s="372"/>
      <c r="BDP39" s="372"/>
      <c r="BDQ39" s="372"/>
      <c r="BDR39" s="372"/>
      <c r="BDS39" s="372"/>
      <c r="BDT39" s="372"/>
      <c r="BDU39" s="372"/>
      <c r="BDV39" s="372"/>
      <c r="BDW39" s="372"/>
      <c r="BDX39" s="372"/>
      <c r="BDY39" s="372"/>
      <c r="BDZ39" s="372"/>
      <c r="BEA39" s="372"/>
      <c r="BEB39" s="372"/>
      <c r="BEC39" s="372"/>
      <c r="BED39" s="372"/>
      <c r="BEE39" s="372"/>
      <c r="BEF39" s="372"/>
      <c r="BEG39" s="372"/>
      <c r="BEH39" s="372"/>
      <c r="BEI39" s="372"/>
      <c r="BEJ39" s="372"/>
      <c r="BEK39" s="372"/>
      <c r="BEL39" s="372"/>
      <c r="BEM39" s="372"/>
      <c r="BEN39" s="372"/>
      <c r="BEO39" s="372"/>
      <c r="BEP39" s="372"/>
      <c r="BEQ39" s="372"/>
      <c r="BER39" s="372"/>
      <c r="BES39" s="372"/>
      <c r="BET39" s="372"/>
      <c r="BEU39" s="372"/>
      <c r="BEV39" s="372"/>
      <c r="BEW39" s="372"/>
      <c r="BEX39" s="372"/>
      <c r="BEY39" s="372"/>
      <c r="BEZ39" s="372"/>
      <c r="BFA39" s="372"/>
      <c r="BFB39" s="372"/>
      <c r="BFC39" s="372"/>
      <c r="BFD39" s="372"/>
      <c r="BFE39" s="372"/>
      <c r="BFF39" s="372"/>
      <c r="BFG39" s="372"/>
      <c r="BFH39" s="372"/>
      <c r="BFI39" s="372"/>
      <c r="BFJ39" s="372"/>
      <c r="BFK39" s="372"/>
      <c r="BFL39" s="372"/>
      <c r="BFM39" s="372"/>
      <c r="BFN39" s="372"/>
      <c r="BFO39" s="372"/>
      <c r="BFP39" s="372"/>
      <c r="BFQ39" s="372"/>
      <c r="BFR39" s="372"/>
      <c r="BFS39" s="372"/>
      <c r="BFT39" s="372"/>
      <c r="BFU39" s="372"/>
      <c r="BFV39" s="372"/>
      <c r="BFW39" s="372"/>
      <c r="BFX39" s="372"/>
      <c r="BFY39" s="372"/>
      <c r="BFZ39" s="372"/>
      <c r="BGA39" s="372"/>
      <c r="BGB39" s="372"/>
      <c r="BGC39" s="372"/>
      <c r="BGD39" s="372"/>
      <c r="BGE39" s="372"/>
      <c r="BGF39" s="372"/>
      <c r="BGG39" s="372"/>
      <c r="BGH39" s="372"/>
      <c r="BGI39" s="372"/>
      <c r="BGJ39" s="372"/>
      <c r="BGK39" s="372"/>
      <c r="BGL39" s="372"/>
      <c r="BGM39" s="372"/>
      <c r="BGN39" s="372"/>
      <c r="BGO39" s="372"/>
      <c r="BGP39" s="372"/>
      <c r="BGQ39" s="372"/>
      <c r="BGR39" s="372"/>
      <c r="BGS39" s="372"/>
      <c r="BGT39" s="372"/>
      <c r="BGU39" s="372"/>
      <c r="BGV39" s="372"/>
      <c r="BGW39" s="372"/>
      <c r="BGX39" s="372"/>
      <c r="BGY39" s="372"/>
      <c r="BGZ39" s="372"/>
      <c r="BHA39" s="372"/>
      <c r="BHB39" s="372"/>
      <c r="BHC39" s="372"/>
      <c r="BHD39" s="372"/>
      <c r="BHE39" s="372"/>
      <c r="BHF39" s="372"/>
      <c r="BHG39" s="372"/>
      <c r="BHH39" s="372"/>
      <c r="BHI39" s="372"/>
      <c r="BHJ39" s="372"/>
      <c r="BHK39" s="372"/>
      <c r="BHL39" s="372"/>
      <c r="BHM39" s="372"/>
      <c r="BHN39" s="372"/>
      <c r="BHO39" s="372"/>
      <c r="BHP39" s="372"/>
      <c r="BHQ39" s="372"/>
      <c r="BHR39" s="372"/>
      <c r="BHS39" s="372"/>
      <c r="BHT39" s="372"/>
      <c r="BHU39" s="372"/>
      <c r="BHV39" s="372"/>
      <c r="BHW39" s="372"/>
      <c r="BHX39" s="372"/>
      <c r="BHY39" s="372"/>
      <c r="BHZ39" s="372"/>
      <c r="BIA39" s="372"/>
      <c r="BIB39" s="372"/>
      <c r="BIC39" s="372"/>
      <c r="BID39" s="372"/>
      <c r="BIE39" s="372"/>
      <c r="BIF39" s="372"/>
      <c r="BIG39" s="372"/>
      <c r="BIH39" s="372"/>
      <c r="BII39" s="372"/>
      <c r="BIJ39" s="372"/>
      <c r="BIK39" s="372"/>
      <c r="BIL39" s="372"/>
      <c r="BIM39" s="372"/>
      <c r="BIN39" s="372"/>
      <c r="BIO39" s="372"/>
      <c r="BIP39" s="372"/>
      <c r="BIQ39" s="372"/>
      <c r="BIR39" s="372"/>
      <c r="BIS39" s="372"/>
      <c r="BIT39" s="372"/>
      <c r="BIU39" s="372"/>
      <c r="BIV39" s="372"/>
      <c r="BIW39" s="372"/>
      <c r="BIX39" s="372"/>
      <c r="BIY39" s="372"/>
      <c r="BIZ39" s="372"/>
      <c r="BJA39" s="372"/>
      <c r="BJB39" s="372"/>
      <c r="BJC39" s="372"/>
      <c r="BJD39" s="372"/>
      <c r="BJE39" s="372"/>
      <c r="BJF39" s="372"/>
      <c r="BJG39" s="372"/>
      <c r="BJH39" s="372"/>
      <c r="BJI39" s="372"/>
      <c r="BJJ39" s="372"/>
      <c r="BJK39" s="372"/>
      <c r="BJL39" s="372"/>
      <c r="BJM39" s="372"/>
      <c r="BJN39" s="372"/>
      <c r="BJO39" s="372"/>
      <c r="BJP39" s="372"/>
      <c r="BJQ39" s="372"/>
      <c r="BJR39" s="372"/>
      <c r="BJS39" s="372"/>
      <c r="BJT39" s="372"/>
      <c r="BJU39" s="372"/>
      <c r="BJV39" s="372"/>
      <c r="BJW39" s="372"/>
      <c r="BJX39" s="372"/>
      <c r="BJY39" s="372"/>
      <c r="BJZ39" s="372"/>
      <c r="BKA39" s="372"/>
      <c r="BKB39" s="372"/>
      <c r="BKC39" s="372"/>
      <c r="BKD39" s="372"/>
      <c r="BKE39" s="372"/>
      <c r="BKF39" s="372"/>
      <c r="BKG39" s="372"/>
      <c r="BKH39" s="372"/>
      <c r="BKI39" s="372"/>
      <c r="BKJ39" s="372"/>
      <c r="BKK39" s="372"/>
      <c r="BKL39" s="372"/>
      <c r="BKM39" s="372"/>
      <c r="BKN39" s="372"/>
      <c r="BKO39" s="372"/>
      <c r="BKP39" s="372"/>
      <c r="BKQ39" s="372"/>
      <c r="BKR39" s="372"/>
      <c r="BKS39" s="372"/>
      <c r="BKT39" s="372"/>
      <c r="BKU39" s="372"/>
      <c r="BKV39" s="372"/>
      <c r="BKW39" s="372"/>
      <c r="BKX39" s="372"/>
      <c r="BKY39" s="372"/>
      <c r="BKZ39" s="372"/>
      <c r="BLA39" s="372"/>
      <c r="BLB39" s="372"/>
      <c r="BLC39" s="372"/>
      <c r="BLD39" s="372"/>
      <c r="BLE39" s="372"/>
      <c r="BLF39" s="372"/>
      <c r="BLG39" s="372"/>
      <c r="BLH39" s="372"/>
      <c r="BLI39" s="372"/>
      <c r="BLJ39" s="372"/>
      <c r="BLK39" s="372"/>
      <c r="BLL39" s="372"/>
      <c r="BLM39" s="372"/>
      <c r="BLN39" s="372"/>
      <c r="BLO39" s="372"/>
      <c r="BLP39" s="372"/>
      <c r="BLQ39" s="372"/>
      <c r="BLR39" s="372"/>
      <c r="BLS39" s="372"/>
      <c r="BLT39" s="372"/>
      <c r="BLU39" s="372"/>
      <c r="BLV39" s="372"/>
      <c r="BLW39" s="372"/>
      <c r="BLX39" s="372"/>
      <c r="BLY39" s="372"/>
      <c r="BLZ39" s="372"/>
      <c r="BMA39" s="372"/>
      <c r="BMB39" s="372"/>
      <c r="BMC39" s="372"/>
      <c r="BMD39" s="372"/>
      <c r="BME39" s="372"/>
      <c r="BMF39" s="372"/>
      <c r="BMG39" s="372"/>
      <c r="BMH39" s="372"/>
      <c r="BMI39" s="372"/>
      <c r="BMJ39" s="372"/>
      <c r="BMK39" s="372"/>
      <c r="BML39" s="372"/>
      <c r="BMM39" s="372"/>
      <c r="BMN39" s="372"/>
      <c r="BMO39" s="372"/>
      <c r="BMP39" s="372"/>
      <c r="BMQ39" s="372"/>
      <c r="BMR39" s="372"/>
      <c r="BMS39" s="372"/>
      <c r="BMT39" s="372"/>
      <c r="BMU39" s="372"/>
      <c r="BMV39" s="372"/>
      <c r="BMW39" s="372"/>
      <c r="BMX39" s="372"/>
      <c r="BMY39" s="372"/>
      <c r="BMZ39" s="372"/>
      <c r="BNA39" s="372"/>
      <c r="BNB39" s="372"/>
      <c r="BNC39" s="372"/>
      <c r="BND39" s="372"/>
      <c r="BNE39" s="372"/>
      <c r="BNF39" s="372"/>
      <c r="BNG39" s="372"/>
      <c r="BNH39" s="372"/>
      <c r="BNI39" s="372"/>
      <c r="BNJ39" s="372"/>
      <c r="BNK39" s="372"/>
      <c r="BNL39" s="372"/>
      <c r="BNM39" s="372"/>
      <c r="BNN39" s="372"/>
      <c r="BNO39" s="372"/>
      <c r="BNP39" s="372"/>
      <c r="BNQ39" s="372"/>
      <c r="BNR39" s="372"/>
      <c r="BNS39" s="372"/>
      <c r="BNT39" s="372"/>
      <c r="BNU39" s="372"/>
      <c r="BNV39" s="372"/>
      <c r="BNW39" s="372"/>
      <c r="BNX39" s="372"/>
      <c r="BNY39" s="372"/>
      <c r="BNZ39" s="372"/>
      <c r="BOA39" s="372"/>
      <c r="BOB39" s="372"/>
      <c r="BOC39" s="372"/>
      <c r="BOD39" s="372"/>
      <c r="BOE39" s="372"/>
      <c r="BOF39" s="372"/>
      <c r="BOG39" s="372"/>
      <c r="BOH39" s="372"/>
      <c r="BOI39" s="372"/>
      <c r="BOJ39" s="372"/>
      <c r="BOK39" s="372"/>
      <c r="BOL39" s="372"/>
      <c r="BOM39" s="372"/>
      <c r="BON39" s="372"/>
      <c r="BOO39" s="372"/>
      <c r="BOP39" s="372"/>
      <c r="BOQ39" s="372"/>
      <c r="BOR39" s="372"/>
      <c r="BOS39" s="372"/>
      <c r="BOT39" s="372"/>
      <c r="BOU39" s="372"/>
      <c r="BOV39" s="372"/>
      <c r="BOW39" s="372"/>
      <c r="BOX39" s="372"/>
      <c r="BOY39" s="372"/>
      <c r="BOZ39" s="372"/>
      <c r="BPA39" s="372"/>
      <c r="BPB39" s="372"/>
      <c r="BPC39" s="372"/>
      <c r="BPD39" s="372"/>
      <c r="BPE39" s="372"/>
      <c r="BPF39" s="372"/>
      <c r="BPG39" s="372"/>
      <c r="BPH39" s="372"/>
      <c r="BPI39" s="372"/>
      <c r="BPJ39" s="372"/>
      <c r="BPK39" s="372"/>
      <c r="BPL39" s="372"/>
      <c r="BPM39" s="372"/>
      <c r="BPN39" s="372"/>
      <c r="BPO39" s="372"/>
      <c r="BPP39" s="372"/>
      <c r="BPQ39" s="372"/>
      <c r="BPR39" s="372"/>
      <c r="BPS39" s="372"/>
      <c r="BPT39" s="372"/>
      <c r="BPU39" s="372"/>
      <c r="BPV39" s="372"/>
      <c r="BPW39" s="372"/>
      <c r="BPX39" s="372"/>
      <c r="BPY39" s="372"/>
      <c r="BPZ39" s="372"/>
      <c r="BQA39" s="372"/>
      <c r="BQB39" s="372"/>
      <c r="BQC39" s="372"/>
      <c r="BQD39" s="372"/>
      <c r="BQE39" s="372"/>
      <c r="BQF39" s="372"/>
      <c r="BQG39" s="372"/>
      <c r="BQH39" s="372"/>
      <c r="BQI39" s="372"/>
      <c r="BQJ39" s="372"/>
      <c r="BQK39" s="372"/>
      <c r="BQL39" s="372"/>
      <c r="BQM39" s="372"/>
      <c r="BQN39" s="372"/>
      <c r="BQO39" s="372"/>
      <c r="BQP39" s="372"/>
      <c r="BQQ39" s="372"/>
      <c r="BQR39" s="372"/>
      <c r="BQS39" s="372"/>
      <c r="BQT39" s="372"/>
      <c r="BQU39" s="372"/>
      <c r="BQV39" s="372"/>
      <c r="BQW39" s="372"/>
      <c r="BQX39" s="372"/>
      <c r="BQY39" s="372"/>
      <c r="BQZ39" s="372"/>
      <c r="BRA39" s="372"/>
      <c r="BRB39" s="372"/>
      <c r="BRC39" s="372"/>
      <c r="BRD39" s="372"/>
      <c r="BRE39" s="372"/>
      <c r="BRF39" s="372"/>
      <c r="BRG39" s="372"/>
      <c r="BRH39" s="372"/>
      <c r="BRI39" s="372"/>
      <c r="BRJ39" s="372"/>
      <c r="BRK39" s="372"/>
      <c r="BRL39" s="372"/>
      <c r="BRM39" s="372"/>
      <c r="BRN39" s="372"/>
      <c r="BRO39" s="372"/>
      <c r="BRP39" s="372"/>
      <c r="BRQ39" s="372"/>
      <c r="BRR39" s="372"/>
      <c r="BRS39" s="372"/>
      <c r="BRT39" s="372"/>
      <c r="BRU39" s="372"/>
      <c r="BRV39" s="372"/>
      <c r="BRW39" s="372"/>
      <c r="BRX39" s="372"/>
      <c r="BRY39" s="372"/>
      <c r="BRZ39" s="372"/>
      <c r="BSA39" s="372"/>
      <c r="BSB39" s="372"/>
      <c r="BSC39" s="372"/>
      <c r="BSD39" s="372"/>
      <c r="BSE39" s="372"/>
      <c r="BSF39" s="372"/>
      <c r="BSG39" s="372"/>
      <c r="BSH39" s="372"/>
      <c r="BSI39" s="372"/>
      <c r="BSJ39" s="372"/>
      <c r="BSK39" s="372"/>
      <c r="BSL39" s="372"/>
      <c r="BSM39" s="372"/>
      <c r="BSN39" s="372"/>
      <c r="BSO39" s="372"/>
      <c r="BSP39" s="372"/>
      <c r="BSQ39" s="372"/>
      <c r="BSR39" s="372"/>
      <c r="BSS39" s="372"/>
      <c r="BST39" s="372"/>
      <c r="BSU39" s="372"/>
      <c r="BSV39" s="372"/>
      <c r="BSW39" s="372"/>
      <c r="BSX39" s="372"/>
      <c r="BSY39" s="372"/>
      <c r="BSZ39" s="372"/>
      <c r="BTA39" s="372"/>
      <c r="BTB39" s="372"/>
      <c r="BTC39" s="372"/>
      <c r="BTD39" s="372"/>
      <c r="BTE39" s="372"/>
      <c r="BTF39" s="372"/>
      <c r="BTG39" s="372"/>
      <c r="BTH39" s="372"/>
      <c r="BTI39" s="372"/>
      <c r="BTJ39" s="372"/>
      <c r="BTK39" s="372"/>
      <c r="BTL39" s="372"/>
      <c r="BTM39" s="372"/>
      <c r="BTN39" s="372"/>
      <c r="BTO39" s="372"/>
      <c r="BTP39" s="372"/>
      <c r="BTQ39" s="372"/>
      <c r="BTR39" s="372"/>
      <c r="BTS39" s="372"/>
      <c r="BTT39" s="372"/>
      <c r="BTU39" s="372"/>
      <c r="BTV39" s="372"/>
      <c r="BTW39" s="372"/>
      <c r="BTX39" s="372"/>
      <c r="BTY39" s="372"/>
      <c r="BTZ39" s="372"/>
      <c r="BUA39" s="372"/>
      <c r="BUB39" s="372"/>
      <c r="BUC39" s="372"/>
      <c r="BUD39" s="372"/>
      <c r="BUE39" s="372"/>
      <c r="BUF39" s="372"/>
      <c r="BUG39" s="372"/>
      <c r="BUH39" s="372"/>
      <c r="BUI39" s="372"/>
      <c r="BUJ39" s="372"/>
      <c r="BUK39" s="372"/>
      <c r="BUL39" s="372"/>
      <c r="BUM39" s="372"/>
      <c r="BUN39" s="372"/>
      <c r="BUO39" s="372"/>
      <c r="BUP39" s="372"/>
      <c r="BUQ39" s="372"/>
      <c r="BUR39" s="372"/>
      <c r="BUS39" s="372"/>
      <c r="BUT39" s="372"/>
      <c r="BUU39" s="372"/>
      <c r="BUV39" s="372"/>
      <c r="BUW39" s="372"/>
      <c r="BUX39" s="372"/>
      <c r="BUY39" s="372"/>
      <c r="BUZ39" s="372"/>
      <c r="BVA39" s="372"/>
      <c r="BVB39" s="372"/>
      <c r="BVC39" s="372"/>
      <c r="BVD39" s="372"/>
      <c r="BVE39" s="372"/>
      <c r="BVF39" s="372"/>
      <c r="BVG39" s="372"/>
      <c r="BVH39" s="372"/>
      <c r="BVI39" s="372"/>
      <c r="BVJ39" s="372"/>
      <c r="BVK39" s="372"/>
      <c r="BVL39" s="372"/>
      <c r="BVM39" s="372"/>
      <c r="BVN39" s="372"/>
      <c r="BVO39" s="372"/>
      <c r="BVP39" s="372"/>
      <c r="BVQ39" s="372"/>
      <c r="BVR39" s="372"/>
      <c r="BVS39" s="372"/>
      <c r="BVT39" s="372"/>
      <c r="BVU39" s="372"/>
      <c r="BVV39" s="372"/>
      <c r="BVW39" s="372"/>
      <c r="BVX39" s="372"/>
      <c r="BVY39" s="372"/>
      <c r="BVZ39" s="372"/>
      <c r="BWA39" s="372"/>
      <c r="BWB39" s="372"/>
      <c r="BWC39" s="372"/>
      <c r="BWD39" s="372"/>
      <c r="BWE39" s="372"/>
      <c r="BWF39" s="372"/>
      <c r="BWG39" s="372"/>
      <c r="BWH39" s="372"/>
      <c r="BWI39" s="372"/>
      <c r="BWJ39" s="372"/>
      <c r="BWK39" s="372"/>
      <c r="BWL39" s="372"/>
      <c r="BWM39" s="372"/>
      <c r="BWN39" s="372"/>
      <c r="BWO39" s="372"/>
      <c r="BWP39" s="372"/>
      <c r="BWQ39" s="372"/>
      <c r="BWR39" s="372"/>
      <c r="BWS39" s="372"/>
      <c r="BWT39" s="372"/>
      <c r="BWU39" s="372"/>
      <c r="BWV39" s="372"/>
      <c r="BWW39" s="372"/>
      <c r="BWX39" s="372"/>
      <c r="BWY39" s="372"/>
      <c r="BWZ39" s="372"/>
      <c r="BXA39" s="372"/>
      <c r="BXB39" s="372"/>
      <c r="BXC39" s="372"/>
      <c r="BXD39" s="372"/>
      <c r="BXE39" s="372"/>
      <c r="BXF39" s="372"/>
      <c r="BXG39" s="372"/>
      <c r="BXH39" s="372"/>
      <c r="BXI39" s="372"/>
      <c r="BXJ39" s="372"/>
      <c r="BXK39" s="372"/>
      <c r="BXL39" s="372"/>
      <c r="BXM39" s="372"/>
      <c r="BXN39" s="372"/>
      <c r="BXO39" s="372"/>
      <c r="BXP39" s="372"/>
      <c r="BXQ39" s="372"/>
      <c r="BXR39" s="372"/>
      <c r="BXS39" s="372"/>
      <c r="BXT39" s="372"/>
      <c r="BXU39" s="372"/>
      <c r="BXV39" s="372"/>
      <c r="BXW39" s="372"/>
      <c r="BXX39" s="372"/>
      <c r="BXY39" s="372"/>
      <c r="BXZ39" s="372"/>
      <c r="BYA39" s="372"/>
      <c r="BYB39" s="372"/>
      <c r="BYC39" s="372"/>
      <c r="BYD39" s="372"/>
      <c r="BYE39" s="372"/>
      <c r="BYF39" s="372"/>
      <c r="BYG39" s="372"/>
      <c r="BYH39" s="372"/>
      <c r="BYI39" s="372"/>
      <c r="BYJ39" s="372"/>
      <c r="BYK39" s="372"/>
      <c r="BYL39" s="372"/>
      <c r="BYM39" s="372"/>
      <c r="BYN39" s="372"/>
      <c r="BYO39" s="372"/>
      <c r="BYP39" s="372"/>
      <c r="BYQ39" s="372"/>
      <c r="BYR39" s="372"/>
      <c r="BYS39" s="372"/>
      <c r="BYT39" s="372"/>
      <c r="BYU39" s="372"/>
      <c r="BYV39" s="372"/>
      <c r="BYW39" s="372"/>
      <c r="BYX39" s="372"/>
      <c r="BYY39" s="372"/>
      <c r="BYZ39" s="372"/>
      <c r="BZA39" s="372"/>
      <c r="BZB39" s="372"/>
      <c r="BZC39" s="372"/>
      <c r="BZD39" s="372"/>
      <c r="BZE39" s="372"/>
      <c r="BZF39" s="372"/>
      <c r="BZG39" s="372"/>
      <c r="BZH39" s="372"/>
      <c r="BZI39" s="372"/>
      <c r="BZJ39" s="372"/>
      <c r="BZK39" s="372"/>
      <c r="BZL39" s="372"/>
      <c r="BZM39" s="372"/>
      <c r="BZN39" s="372"/>
      <c r="BZO39" s="372"/>
      <c r="BZP39" s="372"/>
      <c r="BZQ39" s="372"/>
      <c r="BZR39" s="372"/>
      <c r="BZS39" s="372"/>
      <c r="BZT39" s="372"/>
      <c r="BZU39" s="372"/>
      <c r="BZV39" s="372"/>
      <c r="BZW39" s="372"/>
      <c r="BZX39" s="372"/>
      <c r="BZY39" s="372"/>
      <c r="BZZ39" s="372"/>
      <c r="CAA39" s="372"/>
      <c r="CAB39" s="372"/>
      <c r="CAC39" s="372"/>
      <c r="CAD39" s="372"/>
      <c r="CAE39" s="372"/>
      <c r="CAF39" s="372"/>
      <c r="CAG39" s="372"/>
      <c r="CAH39" s="372"/>
      <c r="CAI39" s="372"/>
      <c r="CAJ39" s="372"/>
      <c r="CAK39" s="372"/>
      <c r="CAL39" s="372"/>
      <c r="CAM39" s="372"/>
      <c r="CAN39" s="372"/>
      <c r="CAO39" s="372"/>
      <c r="CAP39" s="372"/>
      <c r="CAQ39" s="372"/>
      <c r="CAR39" s="372"/>
      <c r="CAS39" s="372"/>
      <c r="CAT39" s="372"/>
      <c r="CAU39" s="372"/>
      <c r="CAV39" s="372"/>
      <c r="CAW39" s="372"/>
      <c r="CAX39" s="372"/>
      <c r="CAY39" s="372"/>
      <c r="CAZ39" s="372"/>
      <c r="CBA39" s="372"/>
      <c r="CBB39" s="372"/>
      <c r="CBC39" s="372"/>
      <c r="CBD39" s="372"/>
      <c r="CBE39" s="372"/>
      <c r="CBF39" s="372"/>
      <c r="CBG39" s="372"/>
      <c r="CBH39" s="372"/>
      <c r="CBI39" s="372"/>
      <c r="CBJ39" s="372"/>
      <c r="CBK39" s="372"/>
      <c r="CBL39" s="372"/>
      <c r="CBM39" s="372"/>
      <c r="CBN39" s="372"/>
      <c r="CBO39" s="372"/>
      <c r="CBP39" s="372"/>
      <c r="CBQ39" s="372"/>
      <c r="CBR39" s="372"/>
      <c r="CBS39" s="372"/>
      <c r="CBT39" s="372"/>
      <c r="CBU39" s="372"/>
      <c r="CBV39" s="372"/>
      <c r="CBW39" s="372"/>
      <c r="CBX39" s="372"/>
      <c r="CBY39" s="372"/>
      <c r="CBZ39" s="372"/>
      <c r="CCA39" s="372"/>
      <c r="CCB39" s="372"/>
      <c r="CCC39" s="372"/>
      <c r="CCD39" s="372"/>
      <c r="CCE39" s="372"/>
      <c r="CCF39" s="372"/>
      <c r="CCG39" s="372"/>
      <c r="CCH39" s="372"/>
      <c r="CCI39" s="372"/>
      <c r="CCJ39" s="372"/>
      <c r="CCK39" s="372"/>
      <c r="CCL39" s="372"/>
      <c r="CCM39" s="372"/>
      <c r="CCN39" s="372"/>
      <c r="CCO39" s="372"/>
      <c r="CCP39" s="372"/>
      <c r="CCQ39" s="372"/>
      <c r="CCR39" s="372"/>
      <c r="CCS39" s="372"/>
      <c r="CCT39" s="372"/>
      <c r="CCU39" s="372"/>
      <c r="CCV39" s="372"/>
      <c r="CCW39" s="372"/>
      <c r="CCX39" s="372"/>
      <c r="CCY39" s="372"/>
      <c r="CCZ39" s="372"/>
      <c r="CDA39" s="372"/>
      <c r="CDB39" s="372"/>
      <c r="CDC39" s="372"/>
      <c r="CDD39" s="372"/>
      <c r="CDE39" s="372"/>
      <c r="CDF39" s="372"/>
      <c r="CDG39" s="372"/>
      <c r="CDH39" s="372"/>
      <c r="CDI39" s="372"/>
      <c r="CDJ39" s="372"/>
      <c r="CDK39" s="372"/>
      <c r="CDL39" s="372"/>
      <c r="CDM39" s="372"/>
      <c r="CDN39" s="372"/>
      <c r="CDO39" s="372"/>
      <c r="CDP39" s="372"/>
      <c r="CDQ39" s="372"/>
      <c r="CDR39" s="372"/>
      <c r="CDS39" s="372"/>
      <c r="CDT39" s="372"/>
      <c r="CDU39" s="372"/>
      <c r="CDV39" s="372"/>
      <c r="CDW39" s="372"/>
      <c r="CDX39" s="372"/>
      <c r="CDY39" s="372"/>
      <c r="CDZ39" s="372"/>
      <c r="CEA39" s="372"/>
      <c r="CEB39" s="372"/>
      <c r="CEC39" s="372"/>
      <c r="CED39" s="372"/>
      <c r="CEE39" s="372"/>
      <c r="CEF39" s="372"/>
      <c r="CEG39" s="372"/>
      <c r="CEH39" s="372"/>
      <c r="CEI39" s="372"/>
      <c r="CEJ39" s="372"/>
      <c r="CEK39" s="372"/>
      <c r="CEL39" s="372"/>
      <c r="CEM39" s="372"/>
      <c r="CEN39" s="372"/>
      <c r="CEO39" s="372"/>
      <c r="CEP39" s="372"/>
      <c r="CEQ39" s="372"/>
      <c r="CER39" s="372"/>
      <c r="CES39" s="372"/>
      <c r="CET39" s="372"/>
      <c r="CEU39" s="372"/>
      <c r="CEV39" s="372"/>
      <c r="CEW39" s="372"/>
      <c r="CEX39" s="372"/>
      <c r="CEY39" s="372"/>
      <c r="CEZ39" s="372"/>
      <c r="CFA39" s="372"/>
      <c r="CFB39" s="372"/>
      <c r="CFC39" s="372"/>
      <c r="CFD39" s="372"/>
      <c r="CFE39" s="372"/>
      <c r="CFF39" s="372"/>
      <c r="CFG39" s="372"/>
      <c r="CFH39" s="372"/>
      <c r="CFI39" s="372"/>
      <c r="CFJ39" s="372"/>
      <c r="CFK39" s="372"/>
      <c r="CFL39" s="372"/>
      <c r="CFM39" s="372"/>
      <c r="CFN39" s="372"/>
      <c r="CFO39" s="372"/>
      <c r="CFP39" s="372"/>
      <c r="CFQ39" s="372"/>
      <c r="CFR39" s="372"/>
      <c r="CFS39" s="372"/>
      <c r="CFT39" s="372"/>
      <c r="CFU39" s="372"/>
      <c r="CFV39" s="372"/>
      <c r="CFW39" s="372"/>
      <c r="CFX39" s="372"/>
      <c r="CFY39" s="372"/>
      <c r="CFZ39" s="372"/>
      <c r="CGA39" s="372"/>
      <c r="CGB39" s="372"/>
      <c r="CGC39" s="372"/>
      <c r="CGD39" s="372"/>
      <c r="CGE39" s="372"/>
      <c r="CGF39" s="372"/>
      <c r="CGG39" s="372"/>
      <c r="CGH39" s="372"/>
      <c r="CGI39" s="372"/>
      <c r="CGJ39" s="372"/>
      <c r="CGK39" s="372"/>
      <c r="CGL39" s="372"/>
      <c r="CGM39" s="372"/>
      <c r="CGN39" s="372"/>
      <c r="CGO39" s="372"/>
      <c r="CGP39" s="372"/>
      <c r="CGQ39" s="372"/>
      <c r="CGR39" s="372"/>
      <c r="CGS39" s="372"/>
      <c r="CGT39" s="372"/>
      <c r="CGU39" s="372"/>
      <c r="CGV39" s="372"/>
      <c r="CGW39" s="372"/>
      <c r="CGX39" s="372"/>
      <c r="CGY39" s="372"/>
      <c r="CGZ39" s="372"/>
      <c r="CHA39" s="372"/>
      <c r="CHB39" s="372"/>
      <c r="CHC39" s="372"/>
      <c r="CHD39" s="372"/>
      <c r="CHE39" s="372"/>
      <c r="CHF39" s="372"/>
      <c r="CHG39" s="372"/>
      <c r="CHH39" s="372"/>
      <c r="CHI39" s="372"/>
      <c r="CHJ39" s="372"/>
      <c r="CHK39" s="372"/>
      <c r="CHL39" s="372"/>
      <c r="CHM39" s="372"/>
      <c r="CHN39" s="372"/>
      <c r="CHO39" s="372"/>
      <c r="CHP39" s="372"/>
      <c r="CHQ39" s="372"/>
      <c r="CHR39" s="372"/>
      <c r="CHS39" s="372"/>
      <c r="CHT39" s="372"/>
      <c r="CHU39" s="372"/>
      <c r="CHV39" s="372"/>
      <c r="CHW39" s="372"/>
      <c r="CHX39" s="372"/>
      <c r="CHY39" s="372"/>
      <c r="CHZ39" s="372"/>
      <c r="CIA39" s="372"/>
      <c r="CIB39" s="372"/>
      <c r="CIC39" s="372"/>
      <c r="CID39" s="372"/>
      <c r="CIE39" s="372"/>
      <c r="CIF39" s="372"/>
      <c r="CIG39" s="372"/>
      <c r="CIH39" s="372"/>
      <c r="CII39" s="372"/>
      <c r="CIJ39" s="372"/>
      <c r="CIK39" s="372"/>
      <c r="CIL39" s="372"/>
      <c r="CIM39" s="372"/>
      <c r="CIN39" s="372"/>
      <c r="CIO39" s="372"/>
      <c r="CIP39" s="372"/>
      <c r="CIQ39" s="372"/>
      <c r="CIR39" s="372"/>
      <c r="CIS39" s="372"/>
      <c r="CIT39" s="372"/>
      <c r="CIU39" s="372"/>
      <c r="CIV39" s="372"/>
      <c r="CIW39" s="372"/>
      <c r="CIX39" s="372"/>
      <c r="CIY39" s="372"/>
      <c r="CIZ39" s="372"/>
      <c r="CJA39" s="372"/>
      <c r="CJB39" s="372"/>
      <c r="CJC39" s="372"/>
      <c r="CJD39" s="372"/>
      <c r="CJE39" s="372"/>
      <c r="CJF39" s="372"/>
      <c r="CJG39" s="372"/>
      <c r="CJH39" s="372"/>
      <c r="CJI39" s="372"/>
      <c r="CJJ39" s="372"/>
      <c r="CJK39" s="372"/>
      <c r="CJL39" s="372"/>
      <c r="CJM39" s="372"/>
      <c r="CJN39" s="372"/>
      <c r="CJO39" s="372"/>
      <c r="CJP39" s="372"/>
      <c r="CJQ39" s="372"/>
      <c r="CJR39" s="372"/>
      <c r="CJS39" s="372"/>
      <c r="CJT39" s="372"/>
      <c r="CJU39" s="372"/>
      <c r="CJV39" s="372"/>
      <c r="CJW39" s="372"/>
      <c r="CJX39" s="372"/>
      <c r="CJY39" s="372"/>
      <c r="CJZ39" s="372"/>
      <c r="CKA39" s="372"/>
      <c r="CKB39" s="372"/>
      <c r="CKC39" s="372"/>
      <c r="CKD39" s="372"/>
      <c r="CKE39" s="372"/>
      <c r="CKF39" s="372"/>
      <c r="CKG39" s="372"/>
      <c r="CKH39" s="372"/>
      <c r="CKI39" s="372"/>
      <c r="CKJ39" s="372"/>
      <c r="CKK39" s="372"/>
      <c r="CKL39" s="372"/>
      <c r="CKM39" s="372"/>
      <c r="CKN39" s="372"/>
      <c r="CKO39" s="372"/>
      <c r="CKP39" s="372"/>
      <c r="CKQ39" s="372"/>
      <c r="CKR39" s="372"/>
      <c r="CKS39" s="372"/>
      <c r="CKT39" s="372"/>
      <c r="CKU39" s="372"/>
      <c r="CKV39" s="372"/>
      <c r="CKW39" s="372"/>
      <c r="CKX39" s="372"/>
      <c r="CKY39" s="372"/>
      <c r="CKZ39" s="372"/>
      <c r="CLA39" s="372"/>
      <c r="CLB39" s="372"/>
      <c r="CLC39" s="372"/>
      <c r="CLD39" s="372"/>
      <c r="CLE39" s="372"/>
      <c r="CLF39" s="372"/>
      <c r="CLG39" s="372"/>
      <c r="CLH39" s="372"/>
      <c r="CLI39" s="372"/>
      <c r="CLJ39" s="372"/>
      <c r="CLK39" s="372"/>
      <c r="CLL39" s="372"/>
      <c r="CLM39" s="372"/>
      <c r="CLN39" s="372"/>
      <c r="CLO39" s="372"/>
      <c r="CLP39" s="372"/>
      <c r="CLQ39" s="372"/>
      <c r="CLR39" s="372"/>
      <c r="CLS39" s="372"/>
      <c r="CLT39" s="372"/>
      <c r="CLU39" s="372"/>
      <c r="CLV39" s="372"/>
      <c r="CLW39" s="372"/>
      <c r="CLX39" s="372"/>
      <c r="CLY39" s="372"/>
      <c r="CLZ39" s="372"/>
      <c r="CMA39" s="372"/>
      <c r="CMB39" s="372"/>
      <c r="CMC39" s="372"/>
      <c r="CMD39" s="372"/>
      <c r="CME39" s="372"/>
      <c r="CMF39" s="372"/>
      <c r="CMG39" s="372"/>
      <c r="CMH39" s="372"/>
      <c r="CMI39" s="372"/>
      <c r="CMJ39" s="372"/>
      <c r="CMK39" s="372"/>
      <c r="CML39" s="372"/>
      <c r="CMM39" s="372"/>
      <c r="CMN39" s="372"/>
      <c r="CMO39" s="372"/>
      <c r="CMP39" s="372"/>
      <c r="CMQ39" s="372"/>
      <c r="CMR39" s="372"/>
      <c r="CMS39" s="372"/>
      <c r="CMT39" s="372"/>
      <c r="CMU39" s="372"/>
      <c r="CMV39" s="372"/>
      <c r="CMW39" s="372"/>
      <c r="CMX39" s="372"/>
      <c r="CMY39" s="372"/>
      <c r="CMZ39" s="372"/>
      <c r="CNA39" s="372"/>
      <c r="CNB39" s="372"/>
      <c r="CNC39" s="372"/>
      <c r="CND39" s="372"/>
      <c r="CNE39" s="372"/>
      <c r="CNF39" s="372"/>
      <c r="CNG39" s="372"/>
      <c r="CNH39" s="372"/>
      <c r="CNI39" s="372"/>
      <c r="CNJ39" s="372"/>
      <c r="CNK39" s="372"/>
      <c r="CNL39" s="372"/>
      <c r="CNM39" s="372"/>
      <c r="CNN39" s="372"/>
      <c r="CNO39" s="372"/>
      <c r="CNP39" s="372"/>
      <c r="CNQ39" s="372"/>
      <c r="CNR39" s="372"/>
      <c r="CNS39" s="372"/>
      <c r="CNT39" s="372"/>
      <c r="CNU39" s="372"/>
      <c r="CNV39" s="372"/>
      <c r="CNW39" s="372"/>
      <c r="CNX39" s="372"/>
      <c r="CNY39" s="372"/>
      <c r="CNZ39" s="372"/>
      <c r="COA39" s="372"/>
      <c r="COB39" s="372"/>
      <c r="COC39" s="372"/>
      <c r="COD39" s="372"/>
      <c r="COE39" s="372"/>
      <c r="COF39" s="372"/>
      <c r="COG39" s="372"/>
      <c r="COH39" s="372"/>
      <c r="COI39" s="372"/>
      <c r="COJ39" s="372"/>
      <c r="COK39" s="372"/>
      <c r="COL39" s="372"/>
      <c r="COM39" s="372"/>
      <c r="CON39" s="372"/>
      <c r="COO39" s="372"/>
      <c r="COP39" s="372"/>
      <c r="COQ39" s="372"/>
      <c r="COR39" s="372"/>
      <c r="COS39" s="372"/>
      <c r="COT39" s="372"/>
      <c r="COU39" s="372"/>
      <c r="COV39" s="372"/>
      <c r="COW39" s="372"/>
      <c r="COX39" s="372"/>
      <c r="COY39" s="372"/>
      <c r="COZ39" s="372"/>
      <c r="CPA39" s="372"/>
      <c r="CPB39" s="372"/>
      <c r="CPC39" s="372"/>
      <c r="CPD39" s="372"/>
      <c r="CPE39" s="372"/>
      <c r="CPF39" s="372"/>
      <c r="CPG39" s="372"/>
      <c r="CPH39" s="372"/>
      <c r="CPI39" s="372"/>
      <c r="CPJ39" s="372"/>
      <c r="CPK39" s="372"/>
      <c r="CPL39" s="372"/>
      <c r="CPM39" s="372"/>
      <c r="CPN39" s="372"/>
      <c r="CPO39" s="372"/>
      <c r="CPP39" s="372"/>
      <c r="CPQ39" s="372"/>
      <c r="CPR39" s="372"/>
      <c r="CPS39" s="372"/>
      <c r="CPT39" s="372"/>
      <c r="CPU39" s="372"/>
      <c r="CPV39" s="372"/>
      <c r="CPW39" s="372"/>
      <c r="CPX39" s="372"/>
      <c r="CPY39" s="372"/>
      <c r="CPZ39" s="372"/>
      <c r="CQA39" s="372"/>
      <c r="CQB39" s="372"/>
      <c r="CQC39" s="372"/>
      <c r="CQD39" s="372"/>
      <c r="CQE39" s="372"/>
      <c r="CQF39" s="372"/>
      <c r="CQG39" s="372"/>
      <c r="CQH39" s="372"/>
      <c r="CQI39" s="372"/>
      <c r="CQJ39" s="372"/>
      <c r="CQK39" s="372"/>
      <c r="CQL39" s="372"/>
      <c r="CQM39" s="372"/>
      <c r="CQN39" s="372"/>
      <c r="CQO39" s="372"/>
      <c r="CQP39" s="372"/>
      <c r="CQQ39" s="372"/>
      <c r="CQR39" s="372"/>
      <c r="CQS39" s="372"/>
      <c r="CQT39" s="372"/>
      <c r="CQU39" s="372"/>
      <c r="CQV39" s="372"/>
      <c r="CQW39" s="372"/>
      <c r="CQX39" s="372"/>
      <c r="CQY39" s="372"/>
      <c r="CQZ39" s="372"/>
      <c r="CRA39" s="372"/>
      <c r="CRB39" s="372"/>
      <c r="CRC39" s="372"/>
      <c r="CRD39" s="372"/>
      <c r="CRE39" s="372"/>
      <c r="CRF39" s="372"/>
      <c r="CRG39" s="372"/>
      <c r="CRH39" s="372"/>
      <c r="CRI39" s="372"/>
      <c r="CRJ39" s="372"/>
      <c r="CRK39" s="372"/>
      <c r="CRL39" s="372"/>
      <c r="CRM39" s="372"/>
      <c r="CRN39" s="372"/>
      <c r="CRO39" s="372"/>
      <c r="CRP39" s="372"/>
      <c r="CRQ39" s="372"/>
      <c r="CRR39" s="372"/>
      <c r="CRS39" s="372"/>
      <c r="CRT39" s="372"/>
      <c r="CRU39" s="372"/>
      <c r="CRV39" s="372"/>
      <c r="CRW39" s="372"/>
      <c r="CRX39" s="372"/>
      <c r="CRY39" s="372"/>
      <c r="CRZ39" s="372"/>
      <c r="CSA39" s="372"/>
      <c r="CSB39" s="372"/>
      <c r="CSC39" s="372"/>
      <c r="CSD39" s="372"/>
      <c r="CSE39" s="372"/>
      <c r="CSF39" s="372"/>
      <c r="CSG39" s="372"/>
      <c r="CSH39" s="372"/>
      <c r="CSI39" s="372"/>
      <c r="CSJ39" s="372"/>
      <c r="CSK39" s="372"/>
      <c r="CSL39" s="372"/>
      <c r="CSM39" s="372"/>
      <c r="CSN39" s="372"/>
      <c r="CSO39" s="372"/>
      <c r="CSP39" s="372"/>
      <c r="CSQ39" s="372"/>
      <c r="CSR39" s="372"/>
      <c r="CSS39" s="372"/>
      <c r="CST39" s="372"/>
      <c r="CSU39" s="372"/>
      <c r="CSV39" s="372"/>
      <c r="CSW39" s="372"/>
      <c r="CSX39" s="372"/>
      <c r="CSY39" s="372"/>
      <c r="CSZ39" s="372"/>
      <c r="CTA39" s="372"/>
      <c r="CTB39" s="372"/>
      <c r="CTC39" s="372"/>
      <c r="CTD39" s="372"/>
      <c r="CTE39" s="372"/>
      <c r="CTF39" s="372"/>
      <c r="CTG39" s="372"/>
      <c r="CTH39" s="372"/>
      <c r="CTI39" s="372"/>
      <c r="CTJ39" s="372"/>
      <c r="CTK39" s="372"/>
      <c r="CTL39" s="372"/>
      <c r="CTM39" s="372"/>
      <c r="CTN39" s="372"/>
      <c r="CTO39" s="372"/>
      <c r="CTP39" s="372"/>
      <c r="CTQ39" s="372"/>
      <c r="CTR39" s="372"/>
      <c r="CTS39" s="372"/>
      <c r="CTT39" s="372"/>
      <c r="CTU39" s="372"/>
      <c r="CTV39" s="372"/>
      <c r="CTW39" s="372"/>
      <c r="CTX39" s="372"/>
      <c r="CTY39" s="372"/>
      <c r="CTZ39" s="372"/>
      <c r="CUA39" s="372"/>
      <c r="CUB39" s="372"/>
      <c r="CUC39" s="372"/>
      <c r="CUD39" s="372"/>
      <c r="CUE39" s="372"/>
      <c r="CUF39" s="372"/>
      <c r="CUG39" s="372"/>
      <c r="CUH39" s="372"/>
      <c r="CUI39" s="372"/>
      <c r="CUJ39" s="372"/>
      <c r="CUK39" s="372"/>
      <c r="CUL39" s="372"/>
      <c r="CUM39" s="372"/>
      <c r="CUN39" s="372"/>
      <c r="CUO39" s="372"/>
      <c r="CUP39" s="372"/>
      <c r="CUQ39" s="372"/>
      <c r="CUR39" s="372"/>
      <c r="CUS39" s="372"/>
      <c r="CUT39" s="372"/>
      <c r="CUU39" s="372"/>
      <c r="CUV39" s="372"/>
      <c r="CUW39" s="372"/>
      <c r="CUX39" s="372"/>
      <c r="CUY39" s="372"/>
      <c r="CUZ39" s="372"/>
      <c r="CVA39" s="372"/>
      <c r="CVB39" s="372"/>
      <c r="CVC39" s="372"/>
      <c r="CVD39" s="372"/>
      <c r="CVE39" s="372"/>
      <c r="CVF39" s="372"/>
      <c r="CVG39" s="372"/>
      <c r="CVH39" s="372"/>
      <c r="CVI39" s="372"/>
      <c r="CVJ39" s="372"/>
      <c r="CVK39" s="372"/>
      <c r="CVL39" s="372"/>
      <c r="CVM39" s="372"/>
      <c r="CVN39" s="372"/>
      <c r="CVO39" s="372"/>
      <c r="CVP39" s="372"/>
      <c r="CVQ39" s="372"/>
      <c r="CVR39" s="372"/>
      <c r="CVS39" s="372"/>
      <c r="CVT39" s="372"/>
      <c r="CVU39" s="372"/>
      <c r="CVV39" s="372"/>
      <c r="CVW39" s="372"/>
      <c r="CVX39" s="372"/>
      <c r="CVY39" s="372"/>
      <c r="CVZ39" s="372"/>
      <c r="CWA39" s="372"/>
      <c r="CWB39" s="372"/>
      <c r="CWC39" s="372"/>
      <c r="CWD39" s="372"/>
      <c r="CWE39" s="372"/>
      <c r="CWF39" s="372"/>
      <c r="CWG39" s="372"/>
      <c r="CWH39" s="372"/>
      <c r="CWI39" s="372"/>
      <c r="CWJ39" s="372"/>
      <c r="CWK39" s="372"/>
      <c r="CWL39" s="372"/>
      <c r="CWM39" s="372"/>
      <c r="CWN39" s="372"/>
      <c r="CWO39" s="372"/>
      <c r="CWP39" s="372"/>
      <c r="CWQ39" s="372"/>
      <c r="CWR39" s="372"/>
      <c r="CWS39" s="372"/>
      <c r="CWT39" s="372"/>
      <c r="CWU39" s="372"/>
      <c r="CWV39" s="372"/>
      <c r="CWW39" s="372"/>
      <c r="CWX39" s="372"/>
      <c r="CWY39" s="372"/>
      <c r="CWZ39" s="372"/>
      <c r="CXA39" s="372"/>
      <c r="CXB39" s="372"/>
      <c r="CXC39" s="372"/>
      <c r="CXD39" s="372"/>
      <c r="CXE39" s="372"/>
      <c r="CXF39" s="372"/>
      <c r="CXG39" s="372"/>
      <c r="CXH39" s="372"/>
      <c r="CXI39" s="372"/>
      <c r="CXJ39" s="372"/>
      <c r="CXK39" s="372"/>
      <c r="CXL39" s="372"/>
      <c r="CXM39" s="372"/>
      <c r="CXN39" s="372"/>
      <c r="CXO39" s="372"/>
      <c r="CXP39" s="372"/>
      <c r="CXQ39" s="372"/>
      <c r="CXR39" s="372"/>
      <c r="CXS39" s="372"/>
      <c r="CXT39" s="372"/>
      <c r="CXU39" s="372"/>
      <c r="CXV39" s="372"/>
      <c r="CXW39" s="372"/>
      <c r="CXX39" s="372"/>
      <c r="CXY39" s="372"/>
      <c r="CXZ39" s="372"/>
      <c r="CYA39" s="372"/>
      <c r="CYB39" s="372"/>
      <c r="CYC39" s="372"/>
      <c r="CYD39" s="372"/>
      <c r="CYE39" s="372"/>
      <c r="CYF39" s="372"/>
      <c r="CYG39" s="372"/>
      <c r="CYH39" s="372"/>
      <c r="CYI39" s="372"/>
      <c r="CYJ39" s="372"/>
      <c r="CYK39" s="372"/>
      <c r="CYL39" s="372"/>
      <c r="CYM39" s="372"/>
      <c r="CYN39" s="372"/>
      <c r="CYO39" s="372"/>
      <c r="CYP39" s="372"/>
      <c r="CYQ39" s="372"/>
      <c r="CYR39" s="372"/>
      <c r="CYS39" s="372"/>
      <c r="CYT39" s="372"/>
      <c r="CYU39" s="372"/>
      <c r="CYV39" s="372"/>
      <c r="CYW39" s="372"/>
      <c r="CYX39" s="372"/>
      <c r="CYY39" s="372"/>
      <c r="CYZ39" s="372"/>
      <c r="CZA39" s="372"/>
      <c r="CZB39" s="372"/>
      <c r="CZC39" s="372"/>
      <c r="CZD39" s="372"/>
      <c r="CZE39" s="372"/>
      <c r="CZF39" s="372"/>
      <c r="CZG39" s="372"/>
      <c r="CZH39" s="372"/>
      <c r="CZI39" s="372"/>
      <c r="CZJ39" s="372"/>
      <c r="CZK39" s="372"/>
      <c r="CZL39" s="372"/>
      <c r="CZM39" s="372"/>
      <c r="CZN39" s="372"/>
      <c r="CZO39" s="372"/>
      <c r="CZP39" s="372"/>
      <c r="CZQ39" s="372"/>
      <c r="CZR39" s="372"/>
      <c r="CZS39" s="372"/>
      <c r="CZT39" s="372"/>
      <c r="CZU39" s="372"/>
      <c r="CZV39" s="372"/>
      <c r="CZW39" s="372"/>
      <c r="CZX39" s="372"/>
      <c r="CZY39" s="372"/>
      <c r="CZZ39" s="372"/>
      <c r="DAA39" s="372"/>
      <c r="DAB39" s="372"/>
      <c r="DAC39" s="372"/>
      <c r="DAD39" s="372"/>
      <c r="DAE39" s="372"/>
      <c r="DAF39" s="372"/>
      <c r="DAG39" s="372"/>
      <c r="DAH39" s="372"/>
      <c r="DAI39" s="372"/>
      <c r="DAJ39" s="372"/>
      <c r="DAK39" s="372"/>
      <c r="DAL39" s="372"/>
      <c r="DAM39" s="372"/>
      <c r="DAN39" s="372"/>
      <c r="DAO39" s="372"/>
      <c r="DAP39" s="372"/>
      <c r="DAQ39" s="372"/>
      <c r="DAR39" s="372"/>
      <c r="DAS39" s="372"/>
      <c r="DAT39" s="372"/>
      <c r="DAU39" s="372"/>
      <c r="DAV39" s="372"/>
      <c r="DAW39" s="372"/>
      <c r="DAX39" s="372"/>
      <c r="DAY39" s="372"/>
      <c r="DAZ39" s="372"/>
      <c r="DBA39" s="372"/>
      <c r="DBB39" s="372"/>
      <c r="DBC39" s="372"/>
      <c r="DBD39" s="372"/>
      <c r="DBE39" s="372"/>
      <c r="DBF39" s="372"/>
      <c r="DBG39" s="372"/>
      <c r="DBH39" s="372"/>
      <c r="DBI39" s="372"/>
      <c r="DBJ39" s="372"/>
      <c r="DBK39" s="372"/>
      <c r="DBL39" s="372"/>
      <c r="DBM39" s="372"/>
      <c r="DBN39" s="372"/>
      <c r="DBO39" s="372"/>
      <c r="DBP39" s="372"/>
      <c r="DBQ39" s="372"/>
      <c r="DBR39" s="372"/>
      <c r="DBS39" s="372"/>
      <c r="DBT39" s="372"/>
      <c r="DBU39" s="372"/>
      <c r="DBV39" s="372"/>
      <c r="DBW39" s="372"/>
      <c r="DBX39" s="372"/>
      <c r="DBY39" s="372"/>
      <c r="DBZ39" s="372"/>
      <c r="DCA39" s="372"/>
      <c r="DCB39" s="372"/>
      <c r="DCC39" s="372"/>
      <c r="DCD39" s="372"/>
      <c r="DCE39" s="372"/>
      <c r="DCF39" s="372"/>
      <c r="DCG39" s="372"/>
      <c r="DCH39" s="372"/>
      <c r="DCI39" s="372"/>
      <c r="DCJ39" s="372"/>
      <c r="DCK39" s="372"/>
      <c r="DCL39" s="372"/>
      <c r="DCM39" s="372"/>
      <c r="DCN39" s="372"/>
      <c r="DCO39" s="372"/>
      <c r="DCP39" s="372"/>
      <c r="DCQ39" s="372"/>
      <c r="DCR39" s="372"/>
      <c r="DCS39" s="372"/>
      <c r="DCT39" s="372"/>
      <c r="DCU39" s="372"/>
      <c r="DCV39" s="372"/>
      <c r="DCW39" s="372"/>
      <c r="DCX39" s="372"/>
      <c r="DCY39" s="372"/>
      <c r="DCZ39" s="372"/>
      <c r="DDA39" s="372"/>
      <c r="DDB39" s="372"/>
      <c r="DDC39" s="372"/>
      <c r="DDD39" s="372"/>
      <c r="DDE39" s="372"/>
      <c r="DDF39" s="372"/>
      <c r="DDG39" s="372"/>
      <c r="DDH39" s="372"/>
      <c r="DDI39" s="372"/>
      <c r="DDJ39" s="372"/>
      <c r="DDK39" s="372"/>
      <c r="DDL39" s="372"/>
      <c r="DDM39" s="372"/>
      <c r="DDN39" s="372"/>
      <c r="DDO39" s="372"/>
      <c r="DDP39" s="372"/>
      <c r="DDQ39" s="372"/>
      <c r="DDR39" s="372"/>
      <c r="DDS39" s="372"/>
      <c r="DDT39" s="372"/>
      <c r="DDU39" s="372"/>
      <c r="DDV39" s="372"/>
      <c r="DDW39" s="372"/>
      <c r="DDX39" s="372"/>
      <c r="DDY39" s="372"/>
      <c r="DDZ39" s="372"/>
      <c r="DEA39" s="372"/>
      <c r="DEB39" s="372"/>
      <c r="DEC39" s="372"/>
      <c r="DED39" s="372"/>
      <c r="DEE39" s="372"/>
      <c r="DEF39" s="372"/>
      <c r="DEG39" s="372"/>
      <c r="DEH39" s="372"/>
      <c r="DEI39" s="372"/>
      <c r="DEJ39" s="372"/>
      <c r="DEK39" s="372"/>
      <c r="DEL39" s="372"/>
      <c r="DEM39" s="372"/>
      <c r="DEN39" s="372"/>
      <c r="DEO39" s="372"/>
      <c r="DEP39" s="372"/>
      <c r="DEQ39" s="372"/>
      <c r="DER39" s="372"/>
      <c r="DES39" s="372"/>
      <c r="DET39" s="372"/>
      <c r="DEU39" s="372"/>
      <c r="DEV39" s="372"/>
      <c r="DEW39" s="372"/>
      <c r="DEX39" s="372"/>
      <c r="DEY39" s="372"/>
      <c r="DEZ39" s="372"/>
      <c r="DFA39" s="372"/>
      <c r="DFB39" s="372"/>
      <c r="DFC39" s="372"/>
      <c r="DFD39" s="372"/>
      <c r="DFE39" s="372"/>
      <c r="DFF39" s="372"/>
      <c r="DFG39" s="372"/>
      <c r="DFH39" s="372"/>
      <c r="DFI39" s="372"/>
      <c r="DFJ39" s="372"/>
      <c r="DFK39" s="372"/>
      <c r="DFL39" s="372"/>
      <c r="DFM39" s="372"/>
      <c r="DFN39" s="372"/>
      <c r="DFO39" s="372"/>
      <c r="DFP39" s="372"/>
      <c r="DFQ39" s="372"/>
      <c r="DFR39" s="372"/>
      <c r="DFS39" s="372"/>
      <c r="DFT39" s="372"/>
      <c r="DFU39" s="372"/>
      <c r="DFV39" s="372"/>
      <c r="DFW39" s="372"/>
      <c r="DFX39" s="372"/>
      <c r="DFY39" s="372"/>
      <c r="DFZ39" s="372"/>
      <c r="DGA39" s="372"/>
      <c r="DGB39" s="372"/>
      <c r="DGC39" s="372"/>
      <c r="DGD39" s="372"/>
      <c r="DGE39" s="372"/>
      <c r="DGF39" s="372"/>
      <c r="DGG39" s="372"/>
      <c r="DGH39" s="372"/>
      <c r="DGI39" s="372"/>
      <c r="DGJ39" s="372"/>
      <c r="DGK39" s="372"/>
      <c r="DGL39" s="372"/>
      <c r="DGM39" s="372"/>
      <c r="DGN39" s="372"/>
      <c r="DGO39" s="372"/>
      <c r="DGP39" s="372"/>
      <c r="DGQ39" s="372"/>
      <c r="DGR39" s="372"/>
      <c r="DGS39" s="372"/>
      <c r="DGT39" s="372"/>
      <c r="DGU39" s="372"/>
      <c r="DGV39" s="372"/>
      <c r="DGW39" s="372"/>
      <c r="DGX39" s="372"/>
      <c r="DGY39" s="372"/>
      <c r="DGZ39" s="372"/>
      <c r="DHA39" s="372"/>
      <c r="DHB39" s="372"/>
      <c r="DHC39" s="372"/>
      <c r="DHD39" s="372"/>
      <c r="DHE39" s="372"/>
      <c r="DHF39" s="372"/>
      <c r="DHG39" s="372"/>
      <c r="DHH39" s="372"/>
      <c r="DHI39" s="372"/>
      <c r="DHJ39" s="372"/>
      <c r="DHK39" s="372"/>
      <c r="DHL39" s="372"/>
      <c r="DHM39" s="372"/>
      <c r="DHN39" s="372"/>
      <c r="DHO39" s="372"/>
      <c r="DHP39" s="372"/>
      <c r="DHQ39" s="372"/>
      <c r="DHR39" s="372"/>
      <c r="DHS39" s="372"/>
      <c r="DHT39" s="372"/>
      <c r="DHU39" s="372"/>
      <c r="DHV39" s="372"/>
      <c r="DHW39" s="372"/>
      <c r="DHX39" s="372"/>
      <c r="DHY39" s="372"/>
      <c r="DHZ39" s="372"/>
      <c r="DIA39" s="372"/>
      <c r="DIB39" s="372"/>
      <c r="DIC39" s="372"/>
      <c r="DID39" s="372"/>
      <c r="DIE39" s="372"/>
      <c r="DIF39" s="372"/>
      <c r="DIG39" s="372"/>
      <c r="DIH39" s="372"/>
      <c r="DII39" s="372"/>
      <c r="DIJ39" s="372"/>
      <c r="DIK39" s="372"/>
      <c r="DIL39" s="372"/>
      <c r="DIM39" s="372"/>
      <c r="DIN39" s="372"/>
      <c r="DIO39" s="372"/>
      <c r="DIP39" s="372"/>
      <c r="DIQ39" s="372"/>
      <c r="DIR39" s="372"/>
      <c r="DIS39" s="372"/>
      <c r="DIT39" s="372"/>
      <c r="DIU39" s="372"/>
      <c r="DIV39" s="372"/>
      <c r="DIW39" s="372"/>
      <c r="DIX39" s="372"/>
      <c r="DIY39" s="372"/>
      <c r="DIZ39" s="372"/>
      <c r="DJA39" s="372"/>
      <c r="DJB39" s="372"/>
      <c r="DJC39" s="372"/>
      <c r="DJD39" s="372"/>
      <c r="DJE39" s="372"/>
      <c r="DJF39" s="372"/>
      <c r="DJG39" s="372"/>
      <c r="DJH39" s="372"/>
      <c r="DJI39" s="372"/>
      <c r="DJJ39" s="372"/>
      <c r="DJK39" s="372"/>
      <c r="DJL39" s="372"/>
      <c r="DJM39" s="372"/>
      <c r="DJN39" s="372"/>
      <c r="DJO39" s="372"/>
      <c r="DJP39" s="372"/>
      <c r="DJQ39" s="372"/>
      <c r="DJR39" s="372"/>
      <c r="DJS39" s="372"/>
      <c r="DJT39" s="372"/>
      <c r="DJU39" s="372"/>
      <c r="DJV39" s="372"/>
      <c r="DJW39" s="372"/>
      <c r="DJX39" s="372"/>
      <c r="DJY39" s="372"/>
      <c r="DJZ39" s="372"/>
      <c r="DKA39" s="372"/>
      <c r="DKB39" s="372"/>
      <c r="DKC39" s="372"/>
      <c r="DKD39" s="372"/>
      <c r="DKE39" s="372"/>
      <c r="DKF39" s="372"/>
      <c r="DKG39" s="372"/>
      <c r="DKH39" s="372"/>
      <c r="DKI39" s="372"/>
      <c r="DKJ39" s="372"/>
      <c r="DKK39" s="372"/>
      <c r="DKL39" s="372"/>
      <c r="DKM39" s="372"/>
      <c r="DKN39" s="372"/>
      <c r="DKO39" s="372"/>
      <c r="DKP39" s="372"/>
      <c r="DKQ39" s="372"/>
      <c r="DKR39" s="372"/>
      <c r="DKS39" s="372"/>
      <c r="DKT39" s="372"/>
      <c r="DKU39" s="372"/>
      <c r="DKV39" s="372"/>
      <c r="DKW39" s="372"/>
      <c r="DKX39" s="372"/>
      <c r="DKY39" s="372"/>
      <c r="DKZ39" s="372"/>
      <c r="DLA39" s="372"/>
      <c r="DLB39" s="372"/>
      <c r="DLC39" s="372"/>
      <c r="DLD39" s="372"/>
      <c r="DLE39" s="372"/>
      <c r="DLF39" s="372"/>
      <c r="DLG39" s="372"/>
      <c r="DLH39" s="372"/>
      <c r="DLI39" s="372"/>
      <c r="DLJ39" s="372"/>
      <c r="DLK39" s="372"/>
      <c r="DLL39" s="372"/>
      <c r="DLM39" s="372"/>
      <c r="DLN39" s="372"/>
      <c r="DLO39" s="372"/>
      <c r="DLP39" s="372"/>
      <c r="DLQ39" s="372"/>
      <c r="DLR39" s="372"/>
      <c r="DLS39" s="372"/>
      <c r="DLT39" s="372"/>
      <c r="DLU39" s="372"/>
      <c r="DLV39" s="372"/>
      <c r="DLW39" s="372"/>
      <c r="DLX39" s="372"/>
      <c r="DLY39" s="372"/>
      <c r="DLZ39" s="372"/>
      <c r="DMA39" s="372"/>
      <c r="DMB39" s="372"/>
      <c r="DMC39" s="372"/>
      <c r="DMD39" s="372"/>
      <c r="DME39" s="372"/>
      <c r="DMF39" s="372"/>
      <c r="DMG39" s="372"/>
      <c r="DMH39" s="372"/>
      <c r="DMI39" s="372"/>
      <c r="DMJ39" s="372"/>
      <c r="DMK39" s="372"/>
      <c r="DML39" s="372"/>
      <c r="DMM39" s="372"/>
      <c r="DMN39" s="372"/>
      <c r="DMO39" s="372"/>
      <c r="DMP39" s="372"/>
      <c r="DMQ39" s="372"/>
      <c r="DMR39" s="372"/>
      <c r="DMS39" s="372"/>
      <c r="DMT39" s="372"/>
      <c r="DMU39" s="372"/>
      <c r="DMV39" s="372"/>
      <c r="DMW39" s="372"/>
      <c r="DMX39" s="372"/>
      <c r="DMY39" s="372"/>
      <c r="DMZ39" s="372"/>
      <c r="DNA39" s="372"/>
      <c r="DNB39" s="372"/>
      <c r="DNC39" s="372"/>
      <c r="DND39" s="372"/>
      <c r="DNE39" s="372"/>
      <c r="DNF39" s="372"/>
      <c r="DNG39" s="372"/>
      <c r="DNH39" s="372"/>
      <c r="DNI39" s="372"/>
      <c r="DNJ39" s="372"/>
      <c r="DNK39" s="372"/>
      <c r="DNL39" s="372"/>
      <c r="DNM39" s="372"/>
      <c r="DNN39" s="372"/>
      <c r="DNO39" s="372"/>
      <c r="DNP39" s="372"/>
      <c r="DNQ39" s="372"/>
      <c r="DNR39" s="372"/>
      <c r="DNS39" s="372"/>
      <c r="DNT39" s="372"/>
      <c r="DNU39" s="372"/>
      <c r="DNV39" s="372"/>
      <c r="DNW39" s="372"/>
      <c r="DNX39" s="372"/>
      <c r="DNY39" s="372"/>
      <c r="DNZ39" s="372"/>
      <c r="DOA39" s="372"/>
      <c r="DOB39" s="372"/>
      <c r="DOC39" s="372"/>
      <c r="DOD39" s="372"/>
      <c r="DOE39" s="372"/>
      <c r="DOF39" s="372"/>
      <c r="DOG39" s="372"/>
      <c r="DOH39" s="372"/>
      <c r="DOI39" s="372"/>
      <c r="DOJ39" s="372"/>
      <c r="DOK39" s="372"/>
      <c r="DOL39" s="372"/>
      <c r="DOM39" s="372"/>
      <c r="DON39" s="372"/>
      <c r="DOO39" s="372"/>
      <c r="DOP39" s="372"/>
      <c r="DOQ39" s="372"/>
      <c r="DOR39" s="372"/>
      <c r="DOS39" s="372"/>
      <c r="DOT39" s="372"/>
      <c r="DOU39" s="372"/>
      <c r="DOV39" s="372"/>
      <c r="DOW39" s="372"/>
      <c r="DOX39" s="372"/>
      <c r="DOY39" s="372"/>
      <c r="DOZ39" s="372"/>
      <c r="DPA39" s="372"/>
      <c r="DPB39" s="372"/>
      <c r="DPC39" s="372"/>
      <c r="DPD39" s="372"/>
      <c r="DPE39" s="372"/>
      <c r="DPF39" s="372"/>
      <c r="DPG39" s="372"/>
      <c r="DPH39" s="372"/>
      <c r="DPI39" s="372"/>
      <c r="DPJ39" s="372"/>
      <c r="DPK39" s="372"/>
      <c r="DPL39" s="372"/>
      <c r="DPM39" s="372"/>
      <c r="DPN39" s="372"/>
      <c r="DPO39" s="372"/>
      <c r="DPP39" s="372"/>
      <c r="DPQ39" s="372"/>
      <c r="DPR39" s="372"/>
      <c r="DPS39" s="372"/>
      <c r="DPT39" s="372"/>
      <c r="DPU39" s="372"/>
      <c r="DPV39" s="372"/>
      <c r="DPW39" s="372"/>
      <c r="DPX39" s="372"/>
      <c r="DPY39" s="372"/>
      <c r="DPZ39" s="372"/>
      <c r="DQA39" s="372"/>
      <c r="DQB39" s="372"/>
      <c r="DQC39" s="372"/>
      <c r="DQD39" s="372"/>
      <c r="DQE39" s="372"/>
      <c r="DQF39" s="372"/>
      <c r="DQG39" s="372"/>
      <c r="DQH39" s="372"/>
      <c r="DQI39" s="372"/>
      <c r="DQJ39" s="372"/>
      <c r="DQK39" s="372"/>
      <c r="DQL39" s="372"/>
      <c r="DQM39" s="372"/>
      <c r="DQN39" s="372"/>
      <c r="DQO39" s="372"/>
      <c r="DQP39" s="372"/>
      <c r="DQQ39" s="372"/>
      <c r="DQR39" s="372"/>
      <c r="DQS39" s="372"/>
      <c r="DQT39" s="372"/>
      <c r="DQU39" s="372"/>
      <c r="DQV39" s="372"/>
      <c r="DQW39" s="372"/>
      <c r="DQX39" s="372"/>
      <c r="DQY39" s="372"/>
      <c r="DQZ39" s="372"/>
      <c r="DRA39" s="372"/>
      <c r="DRB39" s="372"/>
      <c r="DRC39" s="372"/>
      <c r="DRD39" s="372"/>
      <c r="DRE39" s="372"/>
      <c r="DRF39" s="372"/>
      <c r="DRG39" s="372"/>
      <c r="DRH39" s="372"/>
      <c r="DRI39" s="372"/>
      <c r="DRJ39" s="372"/>
      <c r="DRK39" s="372"/>
      <c r="DRL39" s="372"/>
      <c r="DRM39" s="372"/>
      <c r="DRN39" s="372"/>
      <c r="DRO39" s="372"/>
      <c r="DRP39" s="372"/>
      <c r="DRQ39" s="372"/>
      <c r="DRR39" s="372"/>
      <c r="DRS39" s="372"/>
      <c r="DRT39" s="372"/>
      <c r="DRU39" s="372"/>
      <c r="DRV39" s="372"/>
      <c r="DRW39" s="372"/>
      <c r="DRX39" s="372"/>
      <c r="DRY39" s="372"/>
      <c r="DRZ39" s="372"/>
      <c r="DSA39" s="372"/>
      <c r="DSB39" s="372"/>
      <c r="DSC39" s="372"/>
      <c r="DSD39" s="372"/>
      <c r="DSE39" s="372"/>
      <c r="DSF39" s="372"/>
      <c r="DSG39" s="372"/>
      <c r="DSH39" s="372"/>
      <c r="DSI39" s="372"/>
      <c r="DSJ39" s="372"/>
      <c r="DSK39" s="372"/>
      <c r="DSL39" s="372"/>
      <c r="DSM39" s="372"/>
      <c r="DSN39" s="372"/>
      <c r="DSO39" s="372"/>
      <c r="DSP39" s="372"/>
      <c r="DSQ39" s="372"/>
      <c r="DSR39" s="372"/>
      <c r="DSS39" s="372"/>
      <c r="DST39" s="372"/>
      <c r="DSU39" s="372"/>
      <c r="DSV39" s="372"/>
      <c r="DSW39" s="372"/>
      <c r="DSX39" s="372"/>
      <c r="DSY39" s="372"/>
      <c r="DSZ39" s="372"/>
      <c r="DTA39" s="372"/>
      <c r="DTB39" s="372"/>
      <c r="DTC39" s="372"/>
      <c r="DTD39" s="372"/>
      <c r="DTE39" s="372"/>
      <c r="DTF39" s="372"/>
      <c r="DTG39" s="372"/>
      <c r="DTH39" s="372"/>
      <c r="DTI39" s="372"/>
      <c r="DTJ39" s="372"/>
      <c r="DTK39" s="372"/>
      <c r="DTL39" s="372"/>
      <c r="DTM39" s="372"/>
      <c r="DTN39" s="372"/>
      <c r="DTO39" s="372"/>
      <c r="DTP39" s="372"/>
      <c r="DTQ39" s="372"/>
      <c r="DTR39" s="372"/>
      <c r="DTS39" s="372"/>
      <c r="DTT39" s="372"/>
      <c r="DTU39" s="372"/>
      <c r="DTV39" s="372"/>
      <c r="DTW39" s="372"/>
      <c r="DTX39" s="372"/>
      <c r="DTY39" s="372"/>
      <c r="DTZ39" s="372"/>
      <c r="DUA39" s="372"/>
      <c r="DUB39" s="372"/>
      <c r="DUC39" s="372"/>
      <c r="DUD39" s="372"/>
      <c r="DUE39" s="372"/>
      <c r="DUF39" s="372"/>
      <c r="DUG39" s="372"/>
      <c r="DUH39" s="372"/>
      <c r="DUI39" s="372"/>
      <c r="DUJ39" s="372"/>
      <c r="DUK39" s="372"/>
      <c r="DUL39" s="372"/>
      <c r="DUM39" s="372"/>
      <c r="DUN39" s="372"/>
      <c r="DUO39" s="372"/>
      <c r="DUP39" s="372"/>
      <c r="DUQ39" s="372"/>
      <c r="DUR39" s="372"/>
      <c r="DUS39" s="372"/>
      <c r="DUT39" s="372"/>
      <c r="DUU39" s="372"/>
      <c r="DUV39" s="372"/>
      <c r="DUW39" s="372"/>
      <c r="DUX39" s="372"/>
      <c r="DUY39" s="372"/>
      <c r="DUZ39" s="372"/>
      <c r="DVA39" s="372"/>
      <c r="DVB39" s="372"/>
      <c r="DVC39" s="372"/>
      <c r="DVD39" s="372"/>
      <c r="DVE39" s="372"/>
      <c r="DVF39" s="372"/>
      <c r="DVG39" s="372"/>
      <c r="DVH39" s="372"/>
      <c r="DVI39" s="372"/>
      <c r="DVJ39" s="372"/>
      <c r="DVK39" s="372"/>
      <c r="DVL39" s="372"/>
      <c r="DVM39" s="372"/>
      <c r="DVN39" s="372"/>
      <c r="DVO39" s="372"/>
      <c r="DVP39" s="372"/>
      <c r="DVQ39" s="372"/>
      <c r="DVR39" s="372"/>
      <c r="DVS39" s="372"/>
      <c r="DVT39" s="372"/>
      <c r="DVU39" s="372"/>
      <c r="DVV39" s="372"/>
      <c r="DVW39" s="372"/>
      <c r="DVX39" s="372"/>
      <c r="DVY39" s="372"/>
      <c r="DVZ39" s="372"/>
      <c r="DWA39" s="372"/>
      <c r="DWB39" s="372"/>
      <c r="DWC39" s="372"/>
      <c r="DWD39" s="372"/>
      <c r="DWE39" s="372"/>
      <c r="DWF39" s="372"/>
      <c r="DWG39" s="372"/>
      <c r="DWH39" s="372"/>
      <c r="DWI39" s="372"/>
      <c r="DWJ39" s="372"/>
      <c r="DWK39" s="372"/>
      <c r="DWL39" s="372"/>
      <c r="DWM39" s="372"/>
      <c r="DWN39" s="372"/>
      <c r="DWO39" s="372"/>
      <c r="DWP39" s="372"/>
      <c r="DWQ39" s="372"/>
      <c r="DWR39" s="372"/>
      <c r="DWS39" s="372"/>
      <c r="DWT39" s="372"/>
      <c r="DWU39" s="372"/>
      <c r="DWV39" s="372"/>
      <c r="DWW39" s="372"/>
      <c r="DWX39" s="372"/>
      <c r="DWY39" s="372"/>
      <c r="DWZ39" s="372"/>
      <c r="DXA39" s="372"/>
      <c r="DXB39" s="372"/>
      <c r="DXC39" s="372"/>
      <c r="DXD39" s="372"/>
      <c r="DXE39" s="372"/>
      <c r="DXF39" s="372"/>
      <c r="DXG39" s="372"/>
      <c r="DXH39" s="372"/>
      <c r="DXI39" s="372"/>
      <c r="DXJ39" s="372"/>
      <c r="DXK39" s="372"/>
      <c r="DXL39" s="372"/>
      <c r="DXM39" s="372"/>
      <c r="DXN39" s="372"/>
      <c r="DXO39" s="372"/>
      <c r="DXP39" s="372"/>
      <c r="DXQ39" s="372"/>
      <c r="DXR39" s="372"/>
      <c r="DXS39" s="372"/>
      <c r="DXT39" s="372"/>
      <c r="DXU39" s="372"/>
      <c r="DXV39" s="372"/>
      <c r="DXW39" s="372"/>
      <c r="DXX39" s="372"/>
      <c r="DXY39" s="372"/>
      <c r="DXZ39" s="372"/>
      <c r="DYA39" s="372"/>
      <c r="DYB39" s="372"/>
      <c r="DYC39" s="372"/>
      <c r="DYD39" s="372"/>
      <c r="DYE39" s="372"/>
      <c r="DYF39" s="372"/>
      <c r="DYG39" s="372"/>
      <c r="DYH39" s="372"/>
      <c r="DYI39" s="372"/>
      <c r="DYJ39" s="372"/>
      <c r="DYK39" s="372"/>
      <c r="DYL39" s="372"/>
      <c r="DYM39" s="372"/>
      <c r="DYN39" s="372"/>
      <c r="DYO39" s="372"/>
      <c r="DYP39" s="372"/>
      <c r="DYQ39" s="372"/>
      <c r="DYR39" s="372"/>
      <c r="DYS39" s="372"/>
      <c r="DYT39" s="372"/>
      <c r="DYU39" s="372"/>
      <c r="DYV39" s="372"/>
      <c r="DYW39" s="372"/>
      <c r="DYX39" s="372"/>
      <c r="DYY39" s="372"/>
      <c r="DYZ39" s="372"/>
      <c r="DZA39" s="372"/>
      <c r="DZB39" s="372"/>
      <c r="DZC39" s="372"/>
      <c r="DZD39" s="372"/>
      <c r="DZE39" s="372"/>
      <c r="DZF39" s="372"/>
      <c r="DZG39" s="372"/>
      <c r="DZH39" s="372"/>
      <c r="DZI39" s="372"/>
      <c r="DZJ39" s="372"/>
      <c r="DZK39" s="372"/>
      <c r="DZL39" s="372"/>
      <c r="DZM39" s="372"/>
      <c r="DZN39" s="372"/>
      <c r="DZO39" s="372"/>
      <c r="DZP39" s="372"/>
      <c r="DZQ39" s="372"/>
      <c r="DZR39" s="372"/>
      <c r="DZS39" s="372"/>
      <c r="DZT39" s="372"/>
      <c r="DZU39" s="372"/>
      <c r="DZV39" s="372"/>
      <c r="DZW39" s="372"/>
      <c r="DZX39" s="372"/>
      <c r="DZY39" s="372"/>
      <c r="DZZ39" s="372"/>
      <c r="EAA39" s="372"/>
      <c r="EAB39" s="372"/>
      <c r="EAC39" s="372"/>
      <c r="EAD39" s="372"/>
      <c r="EAE39" s="372"/>
      <c r="EAF39" s="372"/>
      <c r="EAG39" s="372"/>
      <c r="EAH39" s="372"/>
      <c r="EAI39" s="372"/>
      <c r="EAJ39" s="372"/>
      <c r="EAK39" s="372"/>
      <c r="EAL39" s="372"/>
      <c r="EAM39" s="372"/>
      <c r="EAN39" s="372"/>
      <c r="EAO39" s="372"/>
      <c r="EAP39" s="372"/>
      <c r="EAQ39" s="372"/>
      <c r="EAR39" s="372"/>
      <c r="EAS39" s="372"/>
      <c r="EAT39" s="372"/>
      <c r="EAU39" s="372"/>
      <c r="EAV39" s="372"/>
      <c r="EAW39" s="372"/>
      <c r="EAX39" s="372"/>
      <c r="EAY39" s="372"/>
      <c r="EAZ39" s="372"/>
      <c r="EBA39" s="372"/>
      <c r="EBB39" s="372"/>
      <c r="EBC39" s="372"/>
      <c r="EBD39" s="372"/>
      <c r="EBE39" s="372"/>
      <c r="EBF39" s="372"/>
      <c r="EBG39" s="372"/>
      <c r="EBH39" s="372"/>
      <c r="EBI39" s="372"/>
      <c r="EBJ39" s="372"/>
      <c r="EBK39" s="372"/>
      <c r="EBL39" s="372"/>
      <c r="EBM39" s="372"/>
      <c r="EBN39" s="372"/>
      <c r="EBO39" s="372"/>
      <c r="EBP39" s="372"/>
      <c r="EBQ39" s="372"/>
      <c r="EBR39" s="372"/>
      <c r="EBS39" s="372"/>
      <c r="EBT39" s="372"/>
      <c r="EBU39" s="372"/>
      <c r="EBV39" s="372"/>
      <c r="EBW39" s="372"/>
      <c r="EBX39" s="372"/>
      <c r="EBY39" s="372"/>
      <c r="EBZ39" s="372"/>
      <c r="ECA39" s="372"/>
      <c r="ECB39" s="372"/>
      <c r="ECC39" s="372"/>
      <c r="ECD39" s="372"/>
      <c r="ECE39" s="372"/>
      <c r="ECF39" s="372"/>
      <c r="ECG39" s="372"/>
      <c r="ECH39" s="372"/>
      <c r="ECI39" s="372"/>
      <c r="ECJ39" s="372"/>
      <c r="ECK39" s="372"/>
      <c r="ECL39" s="372"/>
      <c r="ECM39" s="372"/>
      <c r="ECN39" s="372"/>
      <c r="ECO39" s="372"/>
      <c r="ECP39" s="372"/>
      <c r="ECQ39" s="372"/>
      <c r="ECR39" s="372"/>
      <c r="ECS39" s="372"/>
      <c r="ECT39" s="372"/>
      <c r="ECU39" s="372"/>
      <c r="ECV39" s="372"/>
      <c r="ECW39" s="372"/>
      <c r="ECX39" s="372"/>
      <c r="ECY39" s="372"/>
      <c r="ECZ39" s="372"/>
      <c r="EDA39" s="372"/>
      <c r="EDB39" s="372"/>
      <c r="EDC39" s="372"/>
      <c r="EDD39" s="372"/>
      <c r="EDE39" s="372"/>
      <c r="EDF39" s="372"/>
      <c r="EDG39" s="372"/>
      <c r="EDH39" s="372"/>
      <c r="EDI39" s="372"/>
      <c r="EDJ39" s="372"/>
      <c r="EDK39" s="372"/>
      <c r="EDL39" s="372"/>
      <c r="EDM39" s="372"/>
      <c r="EDN39" s="372"/>
      <c r="EDO39" s="372"/>
      <c r="EDP39" s="372"/>
      <c r="EDQ39" s="372"/>
      <c r="EDR39" s="372"/>
      <c r="EDS39" s="372"/>
      <c r="EDT39" s="372"/>
      <c r="EDU39" s="372"/>
      <c r="EDV39" s="372"/>
      <c r="EDW39" s="372"/>
      <c r="EDX39" s="372"/>
      <c r="EDY39" s="372"/>
      <c r="EDZ39" s="372"/>
      <c r="EEA39" s="372"/>
      <c r="EEB39" s="372"/>
      <c r="EEC39" s="372"/>
      <c r="EED39" s="372"/>
      <c r="EEE39" s="372"/>
      <c r="EEF39" s="372"/>
      <c r="EEG39" s="372"/>
      <c r="EEH39" s="372"/>
      <c r="EEI39" s="372"/>
      <c r="EEJ39" s="372"/>
      <c r="EEK39" s="372"/>
      <c r="EEL39" s="372"/>
      <c r="EEM39" s="372"/>
      <c r="EEN39" s="372"/>
      <c r="EEO39" s="372"/>
      <c r="EEP39" s="372"/>
      <c r="EEQ39" s="372"/>
      <c r="EER39" s="372"/>
      <c r="EES39" s="372"/>
      <c r="EET39" s="372"/>
      <c r="EEU39" s="372"/>
      <c r="EEV39" s="372"/>
      <c r="EEW39" s="372"/>
      <c r="EEX39" s="372"/>
      <c r="EEY39" s="372"/>
      <c r="EEZ39" s="372"/>
      <c r="EFA39" s="372"/>
      <c r="EFB39" s="372"/>
      <c r="EFC39" s="372"/>
      <c r="EFD39" s="372"/>
      <c r="EFE39" s="372"/>
      <c r="EFF39" s="372"/>
      <c r="EFG39" s="372"/>
      <c r="EFH39" s="372"/>
      <c r="EFI39" s="372"/>
      <c r="EFJ39" s="372"/>
      <c r="EFK39" s="372"/>
      <c r="EFL39" s="372"/>
      <c r="EFM39" s="372"/>
      <c r="EFN39" s="372"/>
      <c r="EFO39" s="372"/>
      <c r="EFP39" s="372"/>
      <c r="EFQ39" s="372"/>
      <c r="EFR39" s="372"/>
      <c r="EFS39" s="372"/>
      <c r="EFT39" s="372"/>
      <c r="EFU39" s="372"/>
      <c r="EFV39" s="372"/>
      <c r="EFW39" s="372"/>
      <c r="EFX39" s="372"/>
      <c r="EFY39" s="372"/>
      <c r="EFZ39" s="372"/>
      <c r="EGA39" s="372"/>
      <c r="EGB39" s="372"/>
      <c r="EGC39" s="372"/>
      <c r="EGD39" s="372"/>
      <c r="EGE39" s="372"/>
      <c r="EGF39" s="372"/>
      <c r="EGG39" s="372"/>
      <c r="EGH39" s="372"/>
      <c r="EGI39" s="372"/>
      <c r="EGJ39" s="372"/>
      <c r="EGK39" s="372"/>
      <c r="EGL39" s="372"/>
      <c r="EGM39" s="372"/>
      <c r="EGN39" s="372"/>
      <c r="EGO39" s="372"/>
      <c r="EGP39" s="372"/>
      <c r="EGQ39" s="372"/>
      <c r="EGR39" s="372"/>
      <c r="EGS39" s="372"/>
      <c r="EGT39" s="372"/>
      <c r="EGU39" s="372"/>
      <c r="EGV39" s="372"/>
      <c r="EGW39" s="372"/>
      <c r="EGX39" s="372"/>
      <c r="EGY39" s="372"/>
      <c r="EGZ39" s="372"/>
      <c r="EHA39" s="372"/>
      <c r="EHB39" s="372"/>
      <c r="EHC39" s="372"/>
      <c r="EHD39" s="372"/>
      <c r="EHE39" s="372"/>
      <c r="EHF39" s="372"/>
      <c r="EHG39" s="372"/>
      <c r="EHH39" s="372"/>
      <c r="EHI39" s="372"/>
      <c r="EHJ39" s="372"/>
      <c r="EHK39" s="372"/>
      <c r="EHL39" s="372"/>
      <c r="EHM39" s="372"/>
      <c r="EHN39" s="372"/>
      <c r="EHO39" s="372"/>
      <c r="EHP39" s="372"/>
      <c r="EHQ39" s="372"/>
      <c r="EHR39" s="372"/>
      <c r="EHS39" s="372"/>
      <c r="EHT39" s="372"/>
      <c r="EHU39" s="372"/>
      <c r="EHV39" s="372"/>
      <c r="EHW39" s="372"/>
      <c r="EHX39" s="372"/>
      <c r="EHY39" s="372"/>
      <c r="EHZ39" s="372"/>
      <c r="EIA39" s="372"/>
      <c r="EIB39" s="372"/>
      <c r="EIC39" s="372"/>
      <c r="EID39" s="372"/>
      <c r="EIE39" s="372"/>
      <c r="EIF39" s="372"/>
      <c r="EIG39" s="372"/>
      <c r="EIH39" s="372"/>
      <c r="EII39" s="372"/>
      <c r="EIJ39" s="372"/>
      <c r="EIK39" s="372"/>
      <c r="EIL39" s="372"/>
      <c r="EIM39" s="372"/>
      <c r="EIN39" s="372"/>
      <c r="EIO39" s="372"/>
      <c r="EIP39" s="372"/>
      <c r="EIQ39" s="372"/>
      <c r="EIR39" s="372"/>
      <c r="EIS39" s="372"/>
      <c r="EIT39" s="372"/>
      <c r="EIU39" s="372"/>
      <c r="EIV39" s="372"/>
      <c r="EIW39" s="372"/>
      <c r="EIX39" s="372"/>
      <c r="EIY39" s="372"/>
      <c r="EIZ39" s="372"/>
      <c r="EJA39" s="372"/>
      <c r="EJB39" s="372"/>
      <c r="EJC39" s="372"/>
      <c r="EJD39" s="372"/>
      <c r="EJE39" s="372"/>
      <c r="EJF39" s="372"/>
      <c r="EJG39" s="372"/>
      <c r="EJH39" s="372"/>
      <c r="EJI39" s="372"/>
      <c r="EJJ39" s="372"/>
      <c r="EJK39" s="372"/>
      <c r="EJL39" s="372"/>
      <c r="EJM39" s="372"/>
      <c r="EJN39" s="372"/>
      <c r="EJO39" s="372"/>
      <c r="EJP39" s="372"/>
      <c r="EJQ39" s="372"/>
      <c r="EJR39" s="372"/>
      <c r="EJS39" s="372"/>
      <c r="EJT39" s="372"/>
      <c r="EJU39" s="372"/>
      <c r="EJV39" s="372"/>
      <c r="EJW39" s="372"/>
      <c r="EJX39" s="372"/>
      <c r="EJY39" s="372"/>
      <c r="EJZ39" s="372"/>
      <c r="EKA39" s="372"/>
      <c r="EKB39" s="372"/>
      <c r="EKC39" s="372"/>
      <c r="EKD39" s="372"/>
      <c r="EKE39" s="372"/>
      <c r="EKF39" s="372"/>
      <c r="EKG39" s="372"/>
      <c r="EKH39" s="372"/>
      <c r="EKI39" s="372"/>
      <c r="EKJ39" s="372"/>
      <c r="EKK39" s="372"/>
      <c r="EKL39" s="372"/>
      <c r="EKM39" s="372"/>
      <c r="EKN39" s="372"/>
      <c r="EKO39" s="372"/>
      <c r="EKP39" s="372"/>
      <c r="EKQ39" s="372"/>
      <c r="EKR39" s="372"/>
      <c r="EKS39" s="372"/>
      <c r="EKT39" s="372"/>
      <c r="EKU39" s="372"/>
      <c r="EKV39" s="372"/>
      <c r="EKW39" s="372"/>
      <c r="EKX39" s="372"/>
      <c r="EKY39" s="372"/>
      <c r="EKZ39" s="372"/>
      <c r="ELA39" s="372"/>
      <c r="ELB39" s="372"/>
      <c r="ELC39" s="372"/>
      <c r="ELD39" s="372"/>
      <c r="ELE39" s="372"/>
      <c r="ELF39" s="372"/>
      <c r="ELG39" s="372"/>
      <c r="ELH39" s="372"/>
      <c r="ELI39" s="372"/>
      <c r="ELJ39" s="372"/>
      <c r="ELK39" s="372"/>
      <c r="ELL39" s="372"/>
      <c r="ELM39" s="372"/>
      <c r="ELN39" s="372"/>
      <c r="ELO39" s="372"/>
      <c r="ELP39" s="372"/>
      <c r="ELQ39" s="372"/>
      <c r="ELR39" s="372"/>
      <c r="ELS39" s="372"/>
      <c r="ELT39" s="372"/>
      <c r="ELU39" s="372"/>
      <c r="ELV39" s="372"/>
      <c r="ELW39" s="372"/>
      <c r="ELX39" s="372"/>
      <c r="ELY39" s="372"/>
      <c r="ELZ39" s="372"/>
      <c r="EMA39" s="372"/>
      <c r="EMB39" s="372"/>
      <c r="EMC39" s="372"/>
      <c r="EMD39" s="372"/>
      <c r="EME39" s="372"/>
      <c r="EMF39" s="372"/>
      <c r="EMG39" s="372"/>
      <c r="EMH39" s="372"/>
      <c r="EMI39" s="372"/>
      <c r="EMJ39" s="372"/>
      <c r="EMK39" s="372"/>
      <c r="EML39" s="372"/>
      <c r="EMM39" s="372"/>
      <c r="EMN39" s="372"/>
      <c r="EMO39" s="372"/>
      <c r="EMP39" s="372"/>
      <c r="EMQ39" s="372"/>
      <c r="EMR39" s="372"/>
      <c r="EMS39" s="372"/>
      <c r="EMT39" s="372"/>
      <c r="EMU39" s="372"/>
      <c r="EMV39" s="372"/>
      <c r="EMW39" s="372"/>
      <c r="EMX39" s="372"/>
      <c r="EMY39" s="372"/>
      <c r="EMZ39" s="372"/>
      <c r="ENA39" s="372"/>
      <c r="ENB39" s="372"/>
      <c r="ENC39" s="372"/>
      <c r="END39" s="372"/>
      <c r="ENE39" s="372"/>
      <c r="ENF39" s="372"/>
      <c r="ENG39" s="372"/>
      <c r="ENH39" s="372"/>
      <c r="ENI39" s="372"/>
      <c r="ENJ39" s="372"/>
      <c r="ENK39" s="372"/>
      <c r="ENL39" s="372"/>
      <c r="ENM39" s="372"/>
      <c r="ENN39" s="372"/>
      <c r="ENO39" s="372"/>
      <c r="ENP39" s="372"/>
      <c r="ENQ39" s="372"/>
      <c r="ENR39" s="372"/>
      <c r="ENS39" s="372"/>
      <c r="ENT39" s="372"/>
      <c r="ENU39" s="372"/>
      <c r="ENV39" s="372"/>
      <c r="ENW39" s="372"/>
      <c r="ENX39" s="372"/>
      <c r="ENY39" s="372"/>
      <c r="ENZ39" s="372"/>
      <c r="EOA39" s="372"/>
      <c r="EOB39" s="372"/>
      <c r="EOC39" s="372"/>
      <c r="EOD39" s="372"/>
      <c r="EOE39" s="372"/>
      <c r="EOF39" s="372"/>
      <c r="EOG39" s="372"/>
      <c r="EOH39" s="372"/>
      <c r="EOI39" s="372"/>
      <c r="EOJ39" s="372"/>
      <c r="EOK39" s="372"/>
      <c r="EOL39" s="372"/>
      <c r="EOM39" s="372"/>
      <c r="EON39" s="372"/>
      <c r="EOO39" s="372"/>
      <c r="EOP39" s="372"/>
      <c r="EOQ39" s="372"/>
      <c r="EOR39" s="372"/>
      <c r="EOS39" s="372"/>
      <c r="EOT39" s="372"/>
      <c r="EOU39" s="372"/>
      <c r="EOV39" s="372"/>
      <c r="EOW39" s="372"/>
      <c r="EOX39" s="372"/>
      <c r="EOY39" s="372"/>
      <c r="EOZ39" s="372"/>
      <c r="EPA39" s="372"/>
      <c r="EPB39" s="372"/>
      <c r="EPC39" s="372"/>
      <c r="EPD39" s="372"/>
      <c r="EPE39" s="372"/>
      <c r="EPF39" s="372"/>
      <c r="EPG39" s="372"/>
      <c r="EPH39" s="372"/>
      <c r="EPI39" s="372"/>
      <c r="EPJ39" s="372"/>
      <c r="EPK39" s="372"/>
      <c r="EPL39" s="372"/>
      <c r="EPM39" s="372"/>
      <c r="EPN39" s="372"/>
      <c r="EPO39" s="372"/>
      <c r="EPP39" s="372"/>
      <c r="EPQ39" s="372"/>
      <c r="EPR39" s="372"/>
      <c r="EPS39" s="372"/>
      <c r="EPT39" s="372"/>
      <c r="EPU39" s="372"/>
      <c r="EPV39" s="372"/>
      <c r="EPW39" s="372"/>
      <c r="EPX39" s="372"/>
      <c r="EPY39" s="372"/>
      <c r="EPZ39" s="372"/>
      <c r="EQA39" s="372"/>
      <c r="EQB39" s="372"/>
      <c r="EQC39" s="372"/>
      <c r="EQD39" s="372"/>
      <c r="EQE39" s="372"/>
      <c r="EQF39" s="372"/>
      <c r="EQG39" s="372"/>
      <c r="EQH39" s="372"/>
      <c r="EQI39" s="372"/>
      <c r="EQJ39" s="372"/>
      <c r="EQK39" s="372"/>
      <c r="EQL39" s="372"/>
      <c r="EQM39" s="372"/>
      <c r="EQN39" s="372"/>
      <c r="EQO39" s="372"/>
      <c r="EQP39" s="372"/>
      <c r="EQQ39" s="372"/>
      <c r="EQR39" s="372"/>
      <c r="EQS39" s="372"/>
      <c r="EQT39" s="372"/>
      <c r="EQU39" s="372"/>
      <c r="EQV39" s="372"/>
      <c r="EQW39" s="372"/>
      <c r="EQX39" s="372"/>
      <c r="EQY39" s="372"/>
      <c r="EQZ39" s="372"/>
      <c r="ERA39" s="372"/>
      <c r="ERB39" s="372"/>
      <c r="ERC39" s="372"/>
      <c r="ERD39" s="372"/>
      <c r="ERE39" s="372"/>
      <c r="ERF39" s="372"/>
      <c r="ERG39" s="372"/>
      <c r="ERH39" s="372"/>
      <c r="ERI39" s="372"/>
      <c r="ERJ39" s="372"/>
      <c r="ERK39" s="372"/>
      <c r="ERL39" s="372"/>
      <c r="ERM39" s="372"/>
      <c r="ERN39" s="372"/>
      <c r="ERO39" s="372"/>
      <c r="ERP39" s="372"/>
      <c r="ERQ39" s="372"/>
      <c r="ERR39" s="372"/>
      <c r="ERS39" s="372"/>
      <c r="ERT39" s="372"/>
      <c r="ERU39" s="372"/>
      <c r="ERV39" s="372"/>
      <c r="ERW39" s="372"/>
      <c r="ERX39" s="372"/>
      <c r="ERY39" s="372"/>
      <c r="ERZ39" s="372"/>
      <c r="ESA39" s="372"/>
      <c r="ESB39" s="372"/>
      <c r="ESC39" s="372"/>
      <c r="ESD39" s="372"/>
      <c r="ESE39" s="372"/>
      <c r="ESF39" s="372"/>
      <c r="ESG39" s="372"/>
      <c r="ESH39" s="372"/>
      <c r="ESI39" s="372"/>
      <c r="ESJ39" s="372"/>
      <c r="ESK39" s="372"/>
      <c r="ESL39" s="372"/>
      <c r="ESM39" s="372"/>
      <c r="ESN39" s="372"/>
      <c r="ESO39" s="372"/>
      <c r="ESP39" s="372"/>
      <c r="ESQ39" s="372"/>
      <c r="ESR39" s="372"/>
      <c r="ESS39" s="372"/>
      <c r="EST39" s="372"/>
      <c r="ESU39" s="372"/>
      <c r="ESV39" s="372"/>
      <c r="ESW39" s="372"/>
      <c r="ESX39" s="372"/>
      <c r="ESY39" s="372"/>
      <c r="ESZ39" s="372"/>
      <c r="ETA39" s="372"/>
      <c r="ETB39" s="372"/>
      <c r="ETC39" s="372"/>
      <c r="ETD39" s="372"/>
      <c r="ETE39" s="372"/>
      <c r="ETF39" s="372"/>
      <c r="ETG39" s="372"/>
      <c r="ETH39" s="372"/>
      <c r="ETI39" s="372"/>
      <c r="ETJ39" s="372"/>
      <c r="ETK39" s="372"/>
      <c r="ETL39" s="372"/>
      <c r="ETM39" s="372"/>
      <c r="ETN39" s="372"/>
      <c r="ETO39" s="372"/>
      <c r="ETP39" s="372"/>
      <c r="ETQ39" s="372"/>
      <c r="ETR39" s="372"/>
      <c r="ETS39" s="372"/>
      <c r="ETT39" s="372"/>
      <c r="ETU39" s="372"/>
      <c r="ETV39" s="372"/>
      <c r="ETW39" s="372"/>
      <c r="ETX39" s="372"/>
      <c r="ETY39" s="372"/>
      <c r="ETZ39" s="372"/>
      <c r="EUA39" s="372"/>
      <c r="EUB39" s="372"/>
      <c r="EUC39" s="372"/>
      <c r="EUD39" s="372"/>
      <c r="EUE39" s="372"/>
      <c r="EUF39" s="372"/>
      <c r="EUG39" s="372"/>
      <c r="EUH39" s="372"/>
      <c r="EUI39" s="372"/>
      <c r="EUJ39" s="372"/>
      <c r="EUK39" s="372"/>
      <c r="EUL39" s="372"/>
      <c r="EUM39" s="372"/>
      <c r="EUN39" s="372"/>
      <c r="EUO39" s="372"/>
      <c r="EUP39" s="372"/>
      <c r="EUQ39" s="372"/>
      <c r="EUR39" s="372"/>
      <c r="EUS39" s="372"/>
      <c r="EUT39" s="372"/>
      <c r="EUU39" s="372"/>
      <c r="EUV39" s="372"/>
      <c r="EUW39" s="372"/>
      <c r="EUX39" s="372"/>
      <c r="EUY39" s="372"/>
      <c r="EUZ39" s="372"/>
      <c r="EVA39" s="372"/>
      <c r="EVB39" s="372"/>
      <c r="EVC39" s="372"/>
      <c r="EVD39" s="372"/>
      <c r="EVE39" s="372"/>
      <c r="EVF39" s="372"/>
      <c r="EVG39" s="372"/>
      <c r="EVH39" s="372"/>
      <c r="EVI39" s="372"/>
      <c r="EVJ39" s="372"/>
      <c r="EVK39" s="372"/>
      <c r="EVL39" s="372"/>
      <c r="EVM39" s="372"/>
      <c r="EVN39" s="372"/>
      <c r="EVO39" s="372"/>
      <c r="EVP39" s="372"/>
      <c r="EVQ39" s="372"/>
      <c r="EVR39" s="372"/>
      <c r="EVS39" s="372"/>
      <c r="EVT39" s="372"/>
      <c r="EVU39" s="372"/>
      <c r="EVV39" s="372"/>
      <c r="EVW39" s="372"/>
      <c r="EVX39" s="372"/>
      <c r="EVY39" s="372"/>
      <c r="EVZ39" s="372"/>
      <c r="EWA39" s="372"/>
      <c r="EWB39" s="372"/>
      <c r="EWC39" s="372"/>
      <c r="EWD39" s="372"/>
      <c r="EWE39" s="372"/>
      <c r="EWF39" s="372"/>
      <c r="EWG39" s="372"/>
      <c r="EWH39" s="372"/>
      <c r="EWI39" s="372"/>
      <c r="EWJ39" s="372"/>
      <c r="EWK39" s="372"/>
      <c r="EWL39" s="372"/>
      <c r="EWM39" s="372"/>
      <c r="EWN39" s="372"/>
      <c r="EWO39" s="372"/>
      <c r="EWP39" s="372"/>
      <c r="EWQ39" s="372"/>
      <c r="EWR39" s="372"/>
      <c r="EWS39" s="372"/>
      <c r="EWT39" s="372"/>
      <c r="EWU39" s="372"/>
      <c r="EWV39" s="372"/>
      <c r="EWW39" s="372"/>
      <c r="EWX39" s="372"/>
      <c r="EWY39" s="372"/>
      <c r="EWZ39" s="372"/>
      <c r="EXA39" s="372"/>
      <c r="EXB39" s="372"/>
      <c r="EXC39" s="372"/>
      <c r="EXD39" s="372"/>
      <c r="EXE39" s="372"/>
      <c r="EXF39" s="372"/>
      <c r="EXG39" s="372"/>
      <c r="EXH39" s="372"/>
      <c r="EXI39" s="372"/>
      <c r="EXJ39" s="372"/>
      <c r="EXK39" s="372"/>
      <c r="EXL39" s="372"/>
      <c r="EXM39" s="372"/>
      <c r="EXN39" s="372"/>
      <c r="EXO39" s="372"/>
      <c r="EXP39" s="372"/>
      <c r="EXQ39" s="372"/>
      <c r="EXR39" s="372"/>
      <c r="EXS39" s="372"/>
      <c r="EXT39" s="372"/>
      <c r="EXU39" s="372"/>
      <c r="EXV39" s="372"/>
      <c r="EXW39" s="372"/>
      <c r="EXX39" s="372"/>
      <c r="EXY39" s="372"/>
      <c r="EXZ39" s="372"/>
      <c r="EYA39" s="372"/>
      <c r="EYB39" s="372"/>
      <c r="EYC39" s="372"/>
      <c r="EYD39" s="372"/>
      <c r="EYE39" s="372"/>
      <c r="EYF39" s="372"/>
      <c r="EYG39" s="372"/>
      <c r="EYH39" s="372"/>
      <c r="EYI39" s="372"/>
      <c r="EYJ39" s="372"/>
      <c r="EYK39" s="372"/>
      <c r="EYL39" s="372"/>
      <c r="EYM39" s="372"/>
      <c r="EYN39" s="372"/>
      <c r="EYO39" s="372"/>
      <c r="EYP39" s="372"/>
      <c r="EYQ39" s="372"/>
      <c r="EYR39" s="372"/>
      <c r="EYS39" s="372"/>
      <c r="EYT39" s="372"/>
      <c r="EYU39" s="372"/>
      <c r="EYV39" s="372"/>
      <c r="EYW39" s="372"/>
      <c r="EYX39" s="372"/>
      <c r="EYY39" s="372"/>
      <c r="EYZ39" s="372"/>
      <c r="EZA39" s="372"/>
      <c r="EZB39" s="372"/>
      <c r="EZC39" s="372"/>
      <c r="EZD39" s="372"/>
      <c r="EZE39" s="372"/>
      <c r="EZF39" s="372"/>
      <c r="EZG39" s="372"/>
      <c r="EZH39" s="372"/>
      <c r="EZI39" s="372"/>
      <c r="EZJ39" s="372"/>
      <c r="EZK39" s="372"/>
      <c r="EZL39" s="372"/>
      <c r="EZM39" s="372"/>
      <c r="EZN39" s="372"/>
      <c r="EZO39" s="372"/>
      <c r="EZP39" s="372"/>
      <c r="EZQ39" s="372"/>
      <c r="EZR39" s="372"/>
      <c r="EZS39" s="372"/>
      <c r="EZT39" s="372"/>
      <c r="EZU39" s="372"/>
      <c r="EZV39" s="372"/>
      <c r="EZW39" s="372"/>
      <c r="EZX39" s="372"/>
      <c r="EZY39" s="372"/>
      <c r="EZZ39" s="372"/>
      <c r="FAA39" s="372"/>
      <c r="FAB39" s="372"/>
      <c r="FAC39" s="372"/>
      <c r="FAD39" s="372"/>
      <c r="FAE39" s="372"/>
      <c r="FAF39" s="372"/>
      <c r="FAG39" s="372"/>
      <c r="FAH39" s="372"/>
      <c r="FAI39" s="372"/>
      <c r="FAJ39" s="372"/>
      <c r="FAK39" s="372"/>
      <c r="FAL39" s="372"/>
      <c r="FAM39" s="372"/>
      <c r="FAN39" s="372"/>
      <c r="FAO39" s="372"/>
      <c r="FAP39" s="372"/>
      <c r="FAQ39" s="372"/>
      <c r="FAR39" s="372"/>
      <c r="FAS39" s="372"/>
      <c r="FAT39" s="372"/>
      <c r="FAU39" s="372"/>
      <c r="FAV39" s="372"/>
      <c r="FAW39" s="372"/>
      <c r="FAX39" s="372"/>
      <c r="FAY39" s="372"/>
      <c r="FAZ39" s="372"/>
      <c r="FBA39" s="372"/>
      <c r="FBB39" s="372"/>
      <c r="FBC39" s="372"/>
      <c r="FBD39" s="372"/>
      <c r="FBE39" s="372"/>
      <c r="FBF39" s="372"/>
      <c r="FBG39" s="372"/>
      <c r="FBH39" s="372"/>
      <c r="FBI39" s="372"/>
      <c r="FBJ39" s="372"/>
      <c r="FBK39" s="372"/>
      <c r="FBL39" s="372"/>
      <c r="FBM39" s="372"/>
      <c r="FBN39" s="372"/>
      <c r="FBO39" s="372"/>
      <c r="FBP39" s="372"/>
      <c r="FBQ39" s="372"/>
      <c r="FBR39" s="372"/>
      <c r="FBS39" s="372"/>
      <c r="FBT39" s="372"/>
      <c r="FBU39" s="372"/>
      <c r="FBV39" s="372"/>
      <c r="FBW39" s="372"/>
      <c r="FBX39" s="372"/>
      <c r="FBY39" s="372"/>
      <c r="FBZ39" s="372"/>
      <c r="FCA39" s="372"/>
      <c r="FCB39" s="372"/>
      <c r="FCC39" s="372"/>
      <c r="FCD39" s="372"/>
      <c r="FCE39" s="372"/>
      <c r="FCF39" s="372"/>
      <c r="FCG39" s="372"/>
      <c r="FCH39" s="372"/>
      <c r="FCI39" s="372"/>
      <c r="FCJ39" s="372"/>
      <c r="FCK39" s="372"/>
      <c r="FCL39" s="372"/>
      <c r="FCM39" s="372"/>
      <c r="FCN39" s="372"/>
      <c r="FCO39" s="372"/>
      <c r="FCP39" s="372"/>
      <c r="FCQ39" s="372"/>
      <c r="FCR39" s="372"/>
      <c r="FCS39" s="372"/>
      <c r="FCT39" s="372"/>
      <c r="FCU39" s="372"/>
      <c r="FCV39" s="372"/>
      <c r="FCW39" s="372"/>
      <c r="FCX39" s="372"/>
      <c r="FCY39" s="372"/>
      <c r="FCZ39" s="372"/>
      <c r="FDA39" s="372"/>
      <c r="FDB39" s="372"/>
      <c r="FDC39" s="372"/>
      <c r="FDD39" s="372"/>
      <c r="FDE39" s="372"/>
      <c r="FDF39" s="372"/>
      <c r="FDG39" s="372"/>
      <c r="FDH39" s="372"/>
      <c r="FDI39" s="372"/>
      <c r="FDJ39" s="372"/>
      <c r="FDK39" s="372"/>
      <c r="FDL39" s="372"/>
      <c r="FDM39" s="372"/>
      <c r="FDN39" s="372"/>
      <c r="FDO39" s="372"/>
      <c r="FDP39" s="372"/>
      <c r="FDQ39" s="372"/>
      <c r="FDR39" s="372"/>
      <c r="FDS39" s="372"/>
      <c r="FDT39" s="372"/>
      <c r="FDU39" s="372"/>
      <c r="FDV39" s="372"/>
      <c r="FDW39" s="372"/>
      <c r="FDX39" s="372"/>
      <c r="FDY39" s="372"/>
      <c r="FDZ39" s="372"/>
      <c r="FEA39" s="372"/>
      <c r="FEB39" s="372"/>
      <c r="FEC39" s="372"/>
      <c r="FED39" s="372"/>
      <c r="FEE39" s="372"/>
      <c r="FEF39" s="372"/>
      <c r="FEG39" s="372"/>
      <c r="FEH39" s="372"/>
      <c r="FEI39" s="372"/>
      <c r="FEJ39" s="372"/>
      <c r="FEK39" s="372"/>
      <c r="FEL39" s="372"/>
      <c r="FEM39" s="372"/>
      <c r="FEN39" s="372"/>
      <c r="FEO39" s="372"/>
      <c r="FEP39" s="372"/>
      <c r="FEQ39" s="372"/>
      <c r="FER39" s="372"/>
      <c r="FES39" s="372"/>
      <c r="FET39" s="372"/>
      <c r="FEU39" s="372"/>
      <c r="FEV39" s="372"/>
      <c r="FEW39" s="372"/>
      <c r="FEX39" s="372"/>
      <c r="FEY39" s="372"/>
      <c r="FEZ39" s="372"/>
      <c r="FFA39" s="372"/>
      <c r="FFB39" s="372"/>
      <c r="FFC39" s="372"/>
      <c r="FFD39" s="372"/>
      <c r="FFE39" s="372"/>
      <c r="FFF39" s="372"/>
      <c r="FFG39" s="372"/>
      <c r="FFH39" s="372"/>
      <c r="FFI39" s="372"/>
      <c r="FFJ39" s="372"/>
      <c r="FFK39" s="372"/>
      <c r="FFL39" s="372"/>
      <c r="FFM39" s="372"/>
      <c r="FFN39" s="372"/>
      <c r="FFO39" s="372"/>
      <c r="FFP39" s="372"/>
      <c r="FFQ39" s="372"/>
      <c r="FFR39" s="372"/>
      <c r="FFS39" s="372"/>
      <c r="FFT39" s="372"/>
      <c r="FFU39" s="372"/>
      <c r="FFV39" s="372"/>
      <c r="FFW39" s="372"/>
      <c r="FFX39" s="372"/>
      <c r="FFY39" s="372"/>
      <c r="FFZ39" s="372"/>
      <c r="FGA39" s="372"/>
      <c r="FGB39" s="372"/>
      <c r="FGC39" s="372"/>
      <c r="FGD39" s="372"/>
      <c r="FGE39" s="372"/>
      <c r="FGF39" s="372"/>
      <c r="FGG39" s="372"/>
      <c r="FGH39" s="372"/>
      <c r="FGI39" s="372"/>
      <c r="FGJ39" s="372"/>
      <c r="FGK39" s="372"/>
      <c r="FGL39" s="372"/>
      <c r="FGM39" s="372"/>
      <c r="FGN39" s="372"/>
      <c r="FGO39" s="372"/>
      <c r="FGP39" s="372"/>
      <c r="FGQ39" s="372"/>
      <c r="FGR39" s="372"/>
      <c r="FGS39" s="372"/>
      <c r="FGT39" s="372"/>
      <c r="FGU39" s="372"/>
      <c r="FGV39" s="372"/>
      <c r="FGW39" s="372"/>
      <c r="FGX39" s="372"/>
      <c r="FGY39" s="372"/>
      <c r="FGZ39" s="372"/>
      <c r="FHA39" s="372"/>
      <c r="FHB39" s="372"/>
      <c r="FHC39" s="372"/>
      <c r="FHD39" s="372"/>
      <c r="FHE39" s="372"/>
      <c r="FHF39" s="372"/>
      <c r="FHG39" s="372"/>
      <c r="FHH39" s="372"/>
      <c r="FHI39" s="372"/>
      <c r="FHJ39" s="372"/>
      <c r="FHK39" s="372"/>
      <c r="FHL39" s="372"/>
      <c r="FHM39" s="372"/>
      <c r="FHN39" s="372"/>
      <c r="FHO39" s="372"/>
      <c r="FHP39" s="372"/>
      <c r="FHQ39" s="372"/>
      <c r="FHR39" s="372"/>
      <c r="FHS39" s="372"/>
      <c r="FHT39" s="372"/>
      <c r="FHU39" s="372"/>
      <c r="FHV39" s="372"/>
      <c r="FHW39" s="372"/>
      <c r="FHX39" s="372"/>
      <c r="FHY39" s="372"/>
      <c r="FHZ39" s="372"/>
      <c r="FIA39" s="372"/>
      <c r="FIB39" s="372"/>
      <c r="FIC39" s="372"/>
      <c r="FID39" s="372"/>
      <c r="FIE39" s="372"/>
      <c r="FIF39" s="372"/>
      <c r="FIG39" s="372"/>
      <c r="FIH39" s="372"/>
      <c r="FII39" s="372"/>
      <c r="FIJ39" s="372"/>
      <c r="FIK39" s="372"/>
      <c r="FIL39" s="372"/>
      <c r="FIM39" s="372"/>
      <c r="FIN39" s="372"/>
      <c r="FIO39" s="372"/>
      <c r="FIP39" s="372"/>
      <c r="FIQ39" s="372"/>
      <c r="FIR39" s="372"/>
      <c r="FIS39" s="372"/>
      <c r="FIT39" s="372"/>
      <c r="FIU39" s="372"/>
      <c r="FIV39" s="372"/>
      <c r="FIW39" s="372"/>
      <c r="FIX39" s="372"/>
      <c r="FIY39" s="372"/>
      <c r="FIZ39" s="372"/>
      <c r="FJA39" s="372"/>
      <c r="FJB39" s="372"/>
      <c r="FJC39" s="372"/>
      <c r="FJD39" s="372"/>
      <c r="FJE39" s="372"/>
      <c r="FJF39" s="372"/>
      <c r="FJG39" s="372"/>
      <c r="FJH39" s="372"/>
      <c r="FJI39" s="372"/>
      <c r="FJJ39" s="372"/>
      <c r="FJK39" s="372"/>
      <c r="FJL39" s="372"/>
      <c r="FJM39" s="372"/>
      <c r="FJN39" s="372"/>
      <c r="FJO39" s="372"/>
      <c r="FJP39" s="372"/>
      <c r="FJQ39" s="372"/>
      <c r="FJR39" s="372"/>
      <c r="FJS39" s="372"/>
      <c r="FJT39" s="372"/>
      <c r="FJU39" s="372"/>
      <c r="FJV39" s="372"/>
      <c r="FJW39" s="372"/>
      <c r="FJX39" s="372"/>
      <c r="FJY39" s="372"/>
      <c r="FJZ39" s="372"/>
      <c r="FKA39" s="372"/>
      <c r="FKB39" s="372"/>
      <c r="FKC39" s="372"/>
      <c r="FKD39" s="372"/>
      <c r="FKE39" s="372"/>
      <c r="FKF39" s="372"/>
      <c r="FKG39" s="372"/>
      <c r="FKH39" s="372"/>
      <c r="FKI39" s="372"/>
      <c r="FKJ39" s="372"/>
      <c r="FKK39" s="372"/>
      <c r="FKL39" s="372"/>
      <c r="FKM39" s="372"/>
      <c r="FKN39" s="372"/>
      <c r="FKO39" s="372"/>
      <c r="FKP39" s="372"/>
      <c r="FKQ39" s="372"/>
      <c r="FKR39" s="372"/>
      <c r="FKS39" s="372"/>
      <c r="FKT39" s="372"/>
      <c r="FKU39" s="372"/>
      <c r="FKV39" s="372"/>
      <c r="FKW39" s="372"/>
      <c r="FKX39" s="372"/>
      <c r="FKY39" s="372"/>
      <c r="FKZ39" s="372"/>
      <c r="FLA39" s="372"/>
      <c r="FLB39" s="372"/>
      <c r="FLC39" s="372"/>
      <c r="FLD39" s="372"/>
      <c r="FLE39" s="372"/>
      <c r="FLF39" s="372"/>
      <c r="FLG39" s="372"/>
      <c r="FLH39" s="372"/>
      <c r="FLI39" s="372"/>
      <c r="FLJ39" s="372"/>
      <c r="FLK39" s="372"/>
      <c r="FLL39" s="372"/>
      <c r="FLM39" s="372"/>
      <c r="FLN39" s="372"/>
      <c r="FLO39" s="372"/>
      <c r="FLP39" s="372"/>
      <c r="FLQ39" s="372"/>
      <c r="FLR39" s="372"/>
      <c r="FLS39" s="372"/>
      <c r="FLT39" s="372"/>
      <c r="FLU39" s="372"/>
      <c r="FLV39" s="372"/>
      <c r="FLW39" s="372"/>
      <c r="FLX39" s="372"/>
      <c r="FLY39" s="372"/>
      <c r="FLZ39" s="372"/>
      <c r="FMA39" s="372"/>
      <c r="FMB39" s="372"/>
      <c r="FMC39" s="372"/>
      <c r="FMD39" s="372"/>
      <c r="FME39" s="372"/>
      <c r="FMF39" s="372"/>
      <c r="FMG39" s="372"/>
      <c r="FMH39" s="372"/>
      <c r="FMI39" s="372"/>
      <c r="FMJ39" s="372"/>
      <c r="FMK39" s="372"/>
      <c r="FML39" s="372"/>
      <c r="FMM39" s="372"/>
      <c r="FMN39" s="372"/>
      <c r="FMO39" s="372"/>
      <c r="FMP39" s="372"/>
      <c r="FMQ39" s="372"/>
      <c r="FMR39" s="372"/>
      <c r="FMS39" s="372"/>
      <c r="FMT39" s="372"/>
      <c r="FMU39" s="372"/>
      <c r="FMV39" s="372"/>
      <c r="FMW39" s="372"/>
      <c r="FMX39" s="372"/>
      <c r="FMY39" s="372"/>
      <c r="FMZ39" s="372"/>
      <c r="FNA39" s="372"/>
      <c r="FNB39" s="372"/>
      <c r="FNC39" s="372"/>
      <c r="FND39" s="372"/>
      <c r="FNE39" s="372"/>
      <c r="FNF39" s="372"/>
      <c r="FNG39" s="372"/>
      <c r="FNH39" s="372"/>
      <c r="FNI39" s="372"/>
      <c r="FNJ39" s="372"/>
      <c r="FNK39" s="372"/>
      <c r="FNL39" s="372"/>
      <c r="FNM39" s="372"/>
      <c r="FNN39" s="372"/>
      <c r="FNO39" s="372"/>
      <c r="FNP39" s="372"/>
      <c r="FNQ39" s="372"/>
      <c r="FNR39" s="372"/>
      <c r="FNS39" s="372"/>
      <c r="FNT39" s="372"/>
      <c r="FNU39" s="372"/>
      <c r="FNV39" s="372"/>
      <c r="FNW39" s="372"/>
      <c r="FNX39" s="372"/>
      <c r="FNY39" s="372"/>
      <c r="FNZ39" s="372"/>
      <c r="FOA39" s="372"/>
      <c r="FOB39" s="372"/>
      <c r="FOC39" s="372"/>
      <c r="FOD39" s="372"/>
      <c r="FOE39" s="372"/>
      <c r="FOF39" s="372"/>
      <c r="FOG39" s="372"/>
      <c r="FOH39" s="372"/>
      <c r="FOI39" s="372"/>
      <c r="FOJ39" s="372"/>
      <c r="FOK39" s="372"/>
      <c r="FOL39" s="372"/>
      <c r="FOM39" s="372"/>
      <c r="FON39" s="372"/>
      <c r="FOO39" s="372"/>
      <c r="FOP39" s="372"/>
      <c r="FOQ39" s="372"/>
      <c r="FOR39" s="372"/>
      <c r="FOS39" s="372"/>
      <c r="FOT39" s="372"/>
      <c r="FOU39" s="372"/>
      <c r="FOV39" s="372"/>
      <c r="FOW39" s="372"/>
      <c r="FOX39" s="372"/>
      <c r="FOY39" s="372"/>
      <c r="FOZ39" s="372"/>
      <c r="FPA39" s="372"/>
      <c r="FPB39" s="372"/>
      <c r="FPC39" s="372"/>
      <c r="FPD39" s="372"/>
      <c r="FPE39" s="372"/>
      <c r="FPF39" s="372"/>
      <c r="FPG39" s="372"/>
      <c r="FPH39" s="372"/>
      <c r="FPI39" s="372"/>
      <c r="FPJ39" s="372"/>
      <c r="FPK39" s="372"/>
      <c r="FPL39" s="372"/>
      <c r="FPM39" s="372"/>
      <c r="FPN39" s="372"/>
      <c r="FPO39" s="372"/>
      <c r="FPP39" s="372"/>
      <c r="FPQ39" s="372"/>
      <c r="FPR39" s="372"/>
      <c r="FPS39" s="372"/>
      <c r="FPT39" s="372"/>
      <c r="FPU39" s="372"/>
      <c r="FPV39" s="372"/>
      <c r="FPW39" s="372"/>
      <c r="FPX39" s="372"/>
      <c r="FPY39" s="372"/>
      <c r="FPZ39" s="372"/>
      <c r="FQA39" s="372"/>
      <c r="FQB39" s="372"/>
      <c r="FQC39" s="372"/>
      <c r="FQD39" s="372"/>
      <c r="FQE39" s="372"/>
      <c r="FQF39" s="372"/>
      <c r="FQG39" s="372"/>
      <c r="FQH39" s="372"/>
      <c r="FQI39" s="372"/>
      <c r="FQJ39" s="372"/>
      <c r="FQK39" s="372"/>
      <c r="FQL39" s="372"/>
      <c r="FQM39" s="372"/>
      <c r="FQN39" s="372"/>
      <c r="FQO39" s="372"/>
      <c r="FQP39" s="372"/>
      <c r="FQQ39" s="372"/>
      <c r="FQR39" s="372"/>
      <c r="FQS39" s="372"/>
      <c r="FQT39" s="372"/>
      <c r="FQU39" s="372"/>
      <c r="FQV39" s="372"/>
      <c r="FQW39" s="372"/>
      <c r="FQX39" s="372"/>
      <c r="FQY39" s="372"/>
      <c r="FQZ39" s="372"/>
      <c r="FRA39" s="372"/>
      <c r="FRB39" s="372"/>
      <c r="FRC39" s="372"/>
      <c r="FRD39" s="372"/>
      <c r="FRE39" s="372"/>
      <c r="FRF39" s="372"/>
      <c r="FRG39" s="372"/>
      <c r="FRH39" s="372"/>
      <c r="FRI39" s="372"/>
      <c r="FRJ39" s="372"/>
      <c r="FRK39" s="372"/>
      <c r="FRL39" s="372"/>
      <c r="FRM39" s="372"/>
      <c r="FRN39" s="372"/>
      <c r="FRO39" s="372"/>
      <c r="FRP39" s="372"/>
      <c r="FRQ39" s="372"/>
      <c r="FRR39" s="372"/>
      <c r="FRS39" s="372"/>
      <c r="FRT39" s="372"/>
      <c r="FRU39" s="372"/>
      <c r="FRV39" s="372"/>
      <c r="FRW39" s="372"/>
      <c r="FRX39" s="372"/>
      <c r="FRY39" s="372"/>
      <c r="FRZ39" s="372"/>
      <c r="FSA39" s="372"/>
      <c r="FSB39" s="372"/>
      <c r="FSC39" s="372"/>
      <c r="FSD39" s="372"/>
      <c r="FSE39" s="372"/>
      <c r="FSF39" s="372"/>
      <c r="FSG39" s="372"/>
      <c r="FSH39" s="372"/>
      <c r="FSI39" s="372"/>
      <c r="FSJ39" s="372"/>
      <c r="FSK39" s="372"/>
      <c r="FSL39" s="372"/>
      <c r="FSM39" s="372"/>
      <c r="FSN39" s="372"/>
      <c r="FSO39" s="372"/>
      <c r="FSP39" s="372"/>
      <c r="FSQ39" s="372"/>
      <c r="FSR39" s="372"/>
      <c r="FSS39" s="372"/>
      <c r="FST39" s="372"/>
      <c r="FSU39" s="372"/>
      <c r="FSV39" s="372"/>
      <c r="FSW39" s="372"/>
      <c r="FSX39" s="372"/>
      <c r="FSY39" s="372"/>
      <c r="FSZ39" s="372"/>
      <c r="FTA39" s="372"/>
      <c r="FTB39" s="372"/>
      <c r="FTC39" s="372"/>
      <c r="FTD39" s="372"/>
      <c r="FTE39" s="372"/>
      <c r="FTF39" s="372"/>
      <c r="FTG39" s="372"/>
      <c r="FTH39" s="372"/>
      <c r="FTI39" s="372"/>
      <c r="FTJ39" s="372"/>
      <c r="FTK39" s="372"/>
      <c r="FTL39" s="372"/>
      <c r="FTM39" s="372"/>
      <c r="FTN39" s="372"/>
      <c r="FTO39" s="372"/>
      <c r="FTP39" s="372"/>
      <c r="FTQ39" s="372"/>
      <c r="FTR39" s="372"/>
      <c r="FTS39" s="372"/>
      <c r="FTT39" s="372"/>
      <c r="FTU39" s="372"/>
      <c r="FTV39" s="372"/>
      <c r="FTW39" s="372"/>
      <c r="FTX39" s="372"/>
      <c r="FTY39" s="372"/>
      <c r="FTZ39" s="372"/>
      <c r="FUA39" s="372"/>
      <c r="FUB39" s="372"/>
      <c r="FUC39" s="372"/>
      <c r="FUD39" s="372"/>
      <c r="FUE39" s="372"/>
      <c r="FUF39" s="372"/>
      <c r="FUG39" s="372"/>
      <c r="FUH39" s="372"/>
      <c r="FUI39" s="372"/>
      <c r="FUJ39" s="372"/>
      <c r="FUK39" s="372"/>
      <c r="FUL39" s="372"/>
      <c r="FUM39" s="372"/>
      <c r="FUN39" s="372"/>
      <c r="FUO39" s="372"/>
      <c r="FUP39" s="372"/>
      <c r="FUQ39" s="372"/>
      <c r="FUR39" s="372"/>
      <c r="FUS39" s="372"/>
      <c r="FUT39" s="372"/>
      <c r="FUU39" s="372"/>
      <c r="FUV39" s="372"/>
      <c r="FUW39" s="372"/>
      <c r="FUX39" s="372"/>
      <c r="FUY39" s="372"/>
      <c r="FUZ39" s="372"/>
      <c r="FVA39" s="372"/>
      <c r="FVB39" s="372"/>
      <c r="FVC39" s="372"/>
      <c r="FVD39" s="372"/>
      <c r="FVE39" s="372"/>
      <c r="FVF39" s="372"/>
      <c r="FVG39" s="372"/>
      <c r="FVH39" s="372"/>
      <c r="FVI39" s="372"/>
      <c r="FVJ39" s="372"/>
      <c r="FVK39" s="372"/>
      <c r="FVL39" s="372"/>
      <c r="FVM39" s="372"/>
      <c r="FVN39" s="372"/>
      <c r="FVO39" s="372"/>
      <c r="FVP39" s="372"/>
      <c r="FVQ39" s="372"/>
      <c r="FVR39" s="372"/>
      <c r="FVS39" s="372"/>
      <c r="FVT39" s="372"/>
      <c r="FVU39" s="372"/>
      <c r="FVV39" s="372"/>
      <c r="FVW39" s="372"/>
      <c r="FVX39" s="372"/>
      <c r="FVY39" s="372"/>
      <c r="FVZ39" s="372"/>
      <c r="FWA39" s="372"/>
      <c r="FWB39" s="372"/>
      <c r="FWC39" s="372"/>
      <c r="FWD39" s="372"/>
      <c r="FWE39" s="372"/>
      <c r="FWF39" s="372"/>
      <c r="FWG39" s="372"/>
      <c r="FWH39" s="372"/>
      <c r="FWI39" s="372"/>
      <c r="FWJ39" s="372"/>
      <c r="FWK39" s="372"/>
      <c r="FWL39" s="372"/>
      <c r="FWM39" s="372"/>
      <c r="FWN39" s="372"/>
      <c r="FWO39" s="372"/>
      <c r="FWP39" s="372"/>
      <c r="FWQ39" s="372"/>
      <c r="FWR39" s="372"/>
      <c r="FWS39" s="372"/>
      <c r="FWT39" s="372"/>
      <c r="FWU39" s="372"/>
      <c r="FWV39" s="372"/>
      <c r="FWW39" s="372"/>
      <c r="FWX39" s="372"/>
      <c r="FWY39" s="372"/>
      <c r="FWZ39" s="372"/>
      <c r="FXA39" s="372"/>
      <c r="FXB39" s="372"/>
      <c r="FXC39" s="372"/>
      <c r="FXD39" s="372"/>
      <c r="FXE39" s="372"/>
      <c r="FXF39" s="372"/>
      <c r="FXG39" s="372"/>
      <c r="FXH39" s="372"/>
      <c r="FXI39" s="372"/>
      <c r="FXJ39" s="372"/>
      <c r="FXK39" s="372"/>
      <c r="FXL39" s="372"/>
      <c r="FXM39" s="372"/>
      <c r="FXN39" s="372"/>
      <c r="FXO39" s="372"/>
      <c r="FXP39" s="372"/>
      <c r="FXQ39" s="372"/>
      <c r="FXR39" s="372"/>
      <c r="FXS39" s="372"/>
      <c r="FXT39" s="372"/>
      <c r="FXU39" s="372"/>
      <c r="FXV39" s="372"/>
      <c r="FXW39" s="372"/>
      <c r="FXX39" s="372"/>
      <c r="FXY39" s="372"/>
      <c r="FXZ39" s="372"/>
      <c r="FYA39" s="372"/>
      <c r="FYB39" s="372"/>
      <c r="FYC39" s="372"/>
      <c r="FYD39" s="372"/>
      <c r="FYE39" s="372"/>
      <c r="FYF39" s="372"/>
      <c r="FYG39" s="372"/>
      <c r="FYH39" s="372"/>
      <c r="FYI39" s="372"/>
      <c r="FYJ39" s="372"/>
      <c r="FYK39" s="372"/>
      <c r="FYL39" s="372"/>
      <c r="FYM39" s="372"/>
      <c r="FYN39" s="372"/>
      <c r="FYO39" s="372"/>
      <c r="FYP39" s="372"/>
      <c r="FYQ39" s="372"/>
      <c r="FYR39" s="372"/>
      <c r="FYS39" s="372"/>
      <c r="FYT39" s="372"/>
      <c r="FYU39" s="372"/>
      <c r="FYV39" s="372"/>
      <c r="FYW39" s="372"/>
      <c r="FYX39" s="372"/>
      <c r="FYY39" s="372"/>
      <c r="FYZ39" s="372"/>
      <c r="FZA39" s="372"/>
      <c r="FZB39" s="372"/>
      <c r="FZC39" s="372"/>
      <c r="FZD39" s="372"/>
      <c r="FZE39" s="372"/>
      <c r="FZF39" s="372"/>
      <c r="FZG39" s="372"/>
      <c r="FZH39" s="372"/>
      <c r="FZI39" s="372"/>
      <c r="FZJ39" s="372"/>
      <c r="FZK39" s="372"/>
      <c r="FZL39" s="372"/>
      <c r="FZM39" s="372"/>
      <c r="FZN39" s="372"/>
      <c r="FZO39" s="372"/>
      <c r="FZP39" s="372"/>
      <c r="FZQ39" s="372"/>
      <c r="FZR39" s="372"/>
      <c r="FZS39" s="372"/>
      <c r="FZT39" s="372"/>
      <c r="FZU39" s="372"/>
      <c r="FZV39" s="372"/>
      <c r="FZW39" s="372"/>
      <c r="FZX39" s="372"/>
      <c r="FZY39" s="372"/>
      <c r="FZZ39" s="372"/>
      <c r="GAA39" s="372"/>
      <c r="GAB39" s="372"/>
      <c r="GAC39" s="372"/>
      <c r="GAD39" s="372"/>
      <c r="GAE39" s="372"/>
      <c r="GAF39" s="372"/>
      <c r="GAG39" s="372"/>
      <c r="GAH39" s="372"/>
      <c r="GAI39" s="372"/>
      <c r="GAJ39" s="372"/>
      <c r="GAK39" s="372"/>
      <c r="GAL39" s="372"/>
      <c r="GAM39" s="372"/>
      <c r="GAN39" s="372"/>
      <c r="GAO39" s="372"/>
      <c r="GAP39" s="372"/>
      <c r="GAQ39" s="372"/>
      <c r="GAR39" s="372"/>
      <c r="GAS39" s="372"/>
      <c r="GAT39" s="372"/>
      <c r="GAU39" s="372"/>
      <c r="GAV39" s="372"/>
      <c r="GAW39" s="372"/>
      <c r="GAX39" s="372"/>
      <c r="GAY39" s="372"/>
      <c r="GAZ39" s="372"/>
      <c r="GBA39" s="372"/>
      <c r="GBB39" s="372"/>
      <c r="GBC39" s="372"/>
      <c r="GBD39" s="372"/>
      <c r="GBE39" s="372"/>
      <c r="GBF39" s="372"/>
      <c r="GBG39" s="372"/>
      <c r="GBH39" s="372"/>
      <c r="GBI39" s="372"/>
      <c r="GBJ39" s="372"/>
      <c r="GBK39" s="372"/>
      <c r="GBL39" s="372"/>
      <c r="GBM39" s="372"/>
      <c r="GBN39" s="372"/>
      <c r="GBO39" s="372"/>
      <c r="GBP39" s="372"/>
      <c r="GBQ39" s="372"/>
      <c r="GBR39" s="372"/>
      <c r="GBS39" s="372"/>
      <c r="GBT39" s="372"/>
      <c r="GBU39" s="372"/>
      <c r="GBV39" s="372"/>
      <c r="GBW39" s="372"/>
      <c r="GBX39" s="372"/>
      <c r="GBY39" s="372"/>
      <c r="GBZ39" s="372"/>
      <c r="GCA39" s="372"/>
      <c r="GCB39" s="372"/>
      <c r="GCC39" s="372"/>
      <c r="GCD39" s="372"/>
      <c r="GCE39" s="372"/>
      <c r="GCF39" s="372"/>
      <c r="GCG39" s="372"/>
      <c r="GCH39" s="372"/>
      <c r="GCI39" s="372"/>
      <c r="GCJ39" s="372"/>
      <c r="GCK39" s="372"/>
      <c r="GCL39" s="372"/>
      <c r="GCM39" s="372"/>
      <c r="GCN39" s="372"/>
      <c r="GCO39" s="372"/>
      <c r="GCP39" s="372"/>
      <c r="GCQ39" s="372"/>
      <c r="GCR39" s="372"/>
      <c r="GCS39" s="372"/>
      <c r="GCT39" s="372"/>
      <c r="GCU39" s="372"/>
      <c r="GCV39" s="372"/>
      <c r="GCW39" s="372"/>
      <c r="GCX39" s="372"/>
      <c r="GCY39" s="372"/>
      <c r="GCZ39" s="372"/>
      <c r="GDA39" s="372"/>
      <c r="GDB39" s="372"/>
      <c r="GDC39" s="372"/>
      <c r="GDD39" s="372"/>
      <c r="GDE39" s="372"/>
      <c r="GDF39" s="372"/>
      <c r="GDG39" s="372"/>
      <c r="GDH39" s="372"/>
      <c r="GDI39" s="372"/>
      <c r="GDJ39" s="372"/>
      <c r="GDK39" s="372"/>
      <c r="GDL39" s="372"/>
      <c r="GDM39" s="372"/>
      <c r="GDN39" s="372"/>
      <c r="GDO39" s="372"/>
      <c r="GDP39" s="372"/>
      <c r="GDQ39" s="372"/>
      <c r="GDR39" s="372"/>
      <c r="GDS39" s="372"/>
      <c r="GDT39" s="372"/>
      <c r="GDU39" s="372"/>
      <c r="GDV39" s="372"/>
      <c r="GDW39" s="372"/>
      <c r="GDX39" s="372"/>
      <c r="GDY39" s="372"/>
      <c r="GDZ39" s="372"/>
      <c r="GEA39" s="372"/>
      <c r="GEB39" s="372"/>
      <c r="GEC39" s="372"/>
      <c r="GED39" s="372"/>
      <c r="GEE39" s="372"/>
      <c r="GEF39" s="372"/>
      <c r="GEG39" s="372"/>
      <c r="GEH39" s="372"/>
      <c r="GEI39" s="372"/>
      <c r="GEJ39" s="372"/>
      <c r="GEK39" s="372"/>
      <c r="GEL39" s="372"/>
      <c r="GEM39" s="372"/>
      <c r="GEN39" s="372"/>
      <c r="GEO39" s="372"/>
      <c r="GEP39" s="372"/>
      <c r="GEQ39" s="372"/>
      <c r="GER39" s="372"/>
      <c r="GES39" s="372"/>
      <c r="GET39" s="372"/>
      <c r="GEU39" s="372"/>
      <c r="GEV39" s="372"/>
      <c r="GEW39" s="372"/>
      <c r="GEX39" s="372"/>
      <c r="GEY39" s="372"/>
      <c r="GEZ39" s="372"/>
      <c r="GFA39" s="372"/>
      <c r="GFB39" s="372"/>
      <c r="GFC39" s="372"/>
      <c r="GFD39" s="372"/>
      <c r="GFE39" s="372"/>
      <c r="GFF39" s="372"/>
      <c r="GFG39" s="372"/>
      <c r="GFH39" s="372"/>
      <c r="GFI39" s="372"/>
      <c r="GFJ39" s="372"/>
      <c r="GFK39" s="372"/>
      <c r="GFL39" s="372"/>
      <c r="GFM39" s="372"/>
      <c r="GFN39" s="372"/>
      <c r="GFO39" s="372"/>
      <c r="GFP39" s="372"/>
      <c r="GFQ39" s="372"/>
      <c r="GFR39" s="372"/>
      <c r="GFS39" s="372"/>
      <c r="GFT39" s="372"/>
      <c r="GFU39" s="372"/>
      <c r="GFV39" s="372"/>
      <c r="GFW39" s="372"/>
      <c r="GFX39" s="372"/>
      <c r="GFY39" s="372"/>
      <c r="GFZ39" s="372"/>
      <c r="GGA39" s="372"/>
      <c r="GGB39" s="372"/>
      <c r="GGC39" s="372"/>
      <c r="GGD39" s="372"/>
      <c r="GGE39" s="372"/>
      <c r="GGF39" s="372"/>
      <c r="GGG39" s="372"/>
      <c r="GGH39" s="372"/>
      <c r="GGI39" s="372"/>
      <c r="GGJ39" s="372"/>
      <c r="GGK39" s="372"/>
      <c r="GGL39" s="372"/>
      <c r="GGM39" s="372"/>
      <c r="GGN39" s="372"/>
      <c r="GGO39" s="372"/>
      <c r="GGP39" s="372"/>
      <c r="GGQ39" s="372"/>
      <c r="GGR39" s="372"/>
      <c r="GGS39" s="372"/>
      <c r="GGT39" s="372"/>
      <c r="GGU39" s="372"/>
      <c r="GGV39" s="372"/>
      <c r="GGW39" s="372"/>
      <c r="GGX39" s="372"/>
      <c r="GGY39" s="372"/>
      <c r="GGZ39" s="372"/>
      <c r="GHA39" s="372"/>
      <c r="GHB39" s="372"/>
      <c r="GHC39" s="372"/>
      <c r="GHD39" s="372"/>
      <c r="GHE39" s="372"/>
      <c r="GHF39" s="372"/>
      <c r="GHG39" s="372"/>
      <c r="GHH39" s="372"/>
      <c r="GHI39" s="372"/>
      <c r="GHJ39" s="372"/>
      <c r="GHK39" s="372"/>
      <c r="GHL39" s="372"/>
      <c r="GHM39" s="372"/>
      <c r="GHN39" s="372"/>
      <c r="GHO39" s="372"/>
      <c r="GHP39" s="372"/>
      <c r="GHQ39" s="372"/>
      <c r="GHR39" s="372"/>
      <c r="GHS39" s="372"/>
      <c r="GHT39" s="372"/>
      <c r="GHU39" s="372"/>
      <c r="GHV39" s="372"/>
      <c r="GHW39" s="372"/>
      <c r="GHX39" s="372"/>
      <c r="GHY39" s="372"/>
      <c r="GHZ39" s="372"/>
      <c r="GIA39" s="372"/>
      <c r="GIB39" s="372"/>
      <c r="GIC39" s="372"/>
      <c r="GID39" s="372"/>
      <c r="GIE39" s="372"/>
      <c r="GIF39" s="372"/>
      <c r="GIG39" s="372"/>
      <c r="GIH39" s="372"/>
      <c r="GII39" s="372"/>
      <c r="GIJ39" s="372"/>
      <c r="GIK39" s="372"/>
      <c r="GIL39" s="372"/>
      <c r="GIM39" s="372"/>
      <c r="GIN39" s="372"/>
      <c r="GIO39" s="372"/>
      <c r="GIP39" s="372"/>
      <c r="GIQ39" s="372"/>
      <c r="GIR39" s="372"/>
      <c r="GIS39" s="372"/>
      <c r="GIT39" s="372"/>
      <c r="GIU39" s="372"/>
      <c r="GIV39" s="372"/>
      <c r="GIW39" s="372"/>
      <c r="GIX39" s="372"/>
      <c r="GIY39" s="372"/>
      <c r="GIZ39" s="372"/>
      <c r="GJA39" s="372"/>
      <c r="GJB39" s="372"/>
      <c r="GJC39" s="372"/>
      <c r="GJD39" s="372"/>
      <c r="GJE39" s="372"/>
      <c r="GJF39" s="372"/>
      <c r="GJG39" s="372"/>
      <c r="GJH39" s="372"/>
      <c r="GJI39" s="372"/>
      <c r="GJJ39" s="372"/>
      <c r="GJK39" s="372"/>
      <c r="GJL39" s="372"/>
      <c r="GJM39" s="372"/>
      <c r="GJN39" s="372"/>
      <c r="GJO39" s="372"/>
      <c r="GJP39" s="372"/>
      <c r="GJQ39" s="372"/>
      <c r="GJR39" s="372"/>
      <c r="GJS39" s="372"/>
      <c r="GJT39" s="372"/>
      <c r="GJU39" s="372"/>
      <c r="GJV39" s="372"/>
      <c r="GJW39" s="372"/>
      <c r="GJX39" s="372"/>
      <c r="GJY39" s="372"/>
      <c r="GJZ39" s="372"/>
      <c r="GKA39" s="372"/>
      <c r="GKB39" s="372"/>
      <c r="GKC39" s="372"/>
      <c r="GKD39" s="372"/>
      <c r="GKE39" s="372"/>
      <c r="GKF39" s="372"/>
      <c r="GKG39" s="372"/>
      <c r="GKH39" s="372"/>
      <c r="GKI39" s="372"/>
      <c r="GKJ39" s="372"/>
      <c r="GKK39" s="372"/>
      <c r="GKL39" s="372"/>
      <c r="GKM39" s="372"/>
      <c r="GKN39" s="372"/>
      <c r="GKO39" s="372"/>
      <c r="GKP39" s="372"/>
      <c r="GKQ39" s="372"/>
      <c r="GKR39" s="372"/>
      <c r="GKS39" s="372"/>
      <c r="GKT39" s="372"/>
      <c r="GKU39" s="372"/>
      <c r="GKV39" s="372"/>
      <c r="GKW39" s="372"/>
      <c r="GKX39" s="372"/>
      <c r="GKY39" s="372"/>
      <c r="GKZ39" s="372"/>
      <c r="GLA39" s="372"/>
      <c r="GLB39" s="372"/>
      <c r="GLC39" s="372"/>
      <c r="GLD39" s="372"/>
      <c r="GLE39" s="372"/>
      <c r="GLF39" s="372"/>
      <c r="GLG39" s="372"/>
      <c r="GLH39" s="372"/>
      <c r="GLI39" s="372"/>
      <c r="GLJ39" s="372"/>
      <c r="GLK39" s="372"/>
      <c r="GLL39" s="372"/>
      <c r="GLM39" s="372"/>
      <c r="GLN39" s="372"/>
      <c r="GLO39" s="372"/>
      <c r="GLP39" s="372"/>
      <c r="GLQ39" s="372"/>
      <c r="GLR39" s="372"/>
      <c r="GLS39" s="372"/>
      <c r="GLT39" s="372"/>
      <c r="GLU39" s="372"/>
      <c r="GLV39" s="372"/>
      <c r="GLW39" s="372"/>
      <c r="GLX39" s="372"/>
      <c r="GLY39" s="372"/>
      <c r="GLZ39" s="372"/>
      <c r="GMA39" s="372"/>
      <c r="GMB39" s="372"/>
      <c r="GMC39" s="372"/>
      <c r="GMD39" s="372"/>
      <c r="GME39" s="372"/>
      <c r="GMF39" s="372"/>
      <c r="GMG39" s="372"/>
      <c r="GMH39" s="372"/>
      <c r="GMI39" s="372"/>
      <c r="GMJ39" s="372"/>
      <c r="GMK39" s="372"/>
      <c r="GML39" s="372"/>
      <c r="GMM39" s="372"/>
      <c r="GMN39" s="372"/>
      <c r="GMO39" s="372"/>
      <c r="GMP39" s="372"/>
      <c r="GMQ39" s="372"/>
      <c r="GMR39" s="372"/>
      <c r="GMS39" s="372"/>
      <c r="GMT39" s="372"/>
      <c r="GMU39" s="372"/>
      <c r="GMV39" s="372"/>
      <c r="GMW39" s="372"/>
      <c r="GMX39" s="372"/>
      <c r="GMY39" s="372"/>
      <c r="GMZ39" s="372"/>
      <c r="GNA39" s="372"/>
      <c r="GNB39" s="372"/>
      <c r="GNC39" s="372"/>
      <c r="GND39" s="372"/>
      <c r="GNE39" s="372"/>
      <c r="GNF39" s="372"/>
      <c r="GNG39" s="372"/>
      <c r="GNH39" s="372"/>
      <c r="GNI39" s="372"/>
      <c r="GNJ39" s="372"/>
      <c r="GNK39" s="372"/>
      <c r="GNL39" s="372"/>
      <c r="GNM39" s="372"/>
      <c r="GNN39" s="372"/>
      <c r="GNO39" s="372"/>
      <c r="GNP39" s="372"/>
      <c r="GNQ39" s="372"/>
      <c r="GNR39" s="372"/>
      <c r="GNS39" s="372"/>
      <c r="GNT39" s="372"/>
      <c r="GNU39" s="372"/>
      <c r="GNV39" s="372"/>
      <c r="GNW39" s="372"/>
      <c r="GNX39" s="372"/>
      <c r="GNY39" s="372"/>
      <c r="GNZ39" s="372"/>
      <c r="GOA39" s="372"/>
      <c r="GOB39" s="372"/>
      <c r="GOC39" s="372"/>
      <c r="GOD39" s="372"/>
      <c r="GOE39" s="372"/>
      <c r="GOF39" s="372"/>
      <c r="GOG39" s="372"/>
      <c r="GOH39" s="372"/>
      <c r="GOI39" s="372"/>
      <c r="GOJ39" s="372"/>
      <c r="GOK39" s="372"/>
      <c r="GOL39" s="372"/>
      <c r="GOM39" s="372"/>
      <c r="GON39" s="372"/>
      <c r="GOO39" s="372"/>
      <c r="GOP39" s="372"/>
      <c r="GOQ39" s="372"/>
      <c r="GOR39" s="372"/>
      <c r="GOS39" s="372"/>
      <c r="GOT39" s="372"/>
      <c r="GOU39" s="372"/>
      <c r="GOV39" s="372"/>
      <c r="GOW39" s="372"/>
      <c r="GOX39" s="372"/>
      <c r="GOY39" s="372"/>
      <c r="GOZ39" s="372"/>
      <c r="GPA39" s="372"/>
      <c r="GPB39" s="372"/>
      <c r="GPC39" s="372"/>
      <c r="GPD39" s="372"/>
      <c r="GPE39" s="372"/>
      <c r="GPF39" s="372"/>
      <c r="GPG39" s="372"/>
      <c r="GPH39" s="372"/>
      <c r="GPI39" s="372"/>
      <c r="GPJ39" s="372"/>
      <c r="GPK39" s="372"/>
      <c r="GPL39" s="372"/>
      <c r="GPM39" s="372"/>
      <c r="GPN39" s="372"/>
      <c r="GPO39" s="372"/>
      <c r="GPP39" s="372"/>
      <c r="GPQ39" s="372"/>
      <c r="GPR39" s="372"/>
      <c r="GPS39" s="372"/>
      <c r="GPT39" s="372"/>
      <c r="GPU39" s="372"/>
      <c r="GPV39" s="372"/>
      <c r="GPW39" s="372"/>
      <c r="GPX39" s="372"/>
      <c r="GPY39" s="372"/>
      <c r="GPZ39" s="372"/>
      <c r="GQA39" s="372"/>
      <c r="GQB39" s="372"/>
      <c r="GQC39" s="372"/>
      <c r="GQD39" s="372"/>
      <c r="GQE39" s="372"/>
      <c r="GQF39" s="372"/>
      <c r="GQG39" s="372"/>
      <c r="GQH39" s="372"/>
      <c r="GQI39" s="372"/>
      <c r="GQJ39" s="372"/>
      <c r="GQK39" s="372"/>
      <c r="GQL39" s="372"/>
      <c r="GQM39" s="372"/>
      <c r="GQN39" s="372"/>
      <c r="GQO39" s="372"/>
      <c r="GQP39" s="372"/>
      <c r="GQQ39" s="372"/>
      <c r="GQR39" s="372"/>
      <c r="GQS39" s="372"/>
      <c r="GQT39" s="372"/>
      <c r="GQU39" s="372"/>
      <c r="GQV39" s="372"/>
      <c r="GQW39" s="372"/>
      <c r="GQX39" s="372"/>
      <c r="GQY39" s="372"/>
      <c r="GQZ39" s="372"/>
      <c r="GRA39" s="372"/>
      <c r="GRB39" s="372"/>
      <c r="GRC39" s="372"/>
      <c r="GRD39" s="372"/>
      <c r="GRE39" s="372"/>
      <c r="GRF39" s="372"/>
      <c r="GRG39" s="372"/>
      <c r="GRH39" s="372"/>
      <c r="GRI39" s="372"/>
      <c r="GRJ39" s="372"/>
      <c r="GRK39" s="372"/>
      <c r="GRL39" s="372"/>
      <c r="GRM39" s="372"/>
      <c r="GRN39" s="372"/>
      <c r="GRO39" s="372"/>
      <c r="GRP39" s="372"/>
      <c r="GRQ39" s="372"/>
      <c r="GRR39" s="372"/>
      <c r="GRS39" s="372"/>
      <c r="GRT39" s="372"/>
      <c r="GRU39" s="372"/>
      <c r="GRV39" s="372"/>
      <c r="GRW39" s="372"/>
      <c r="GRX39" s="372"/>
      <c r="GRY39" s="372"/>
      <c r="GRZ39" s="372"/>
      <c r="GSA39" s="372"/>
      <c r="GSB39" s="372"/>
      <c r="GSC39" s="372"/>
      <c r="GSD39" s="372"/>
      <c r="GSE39" s="372"/>
      <c r="GSF39" s="372"/>
      <c r="GSG39" s="372"/>
      <c r="GSH39" s="372"/>
      <c r="GSI39" s="372"/>
      <c r="GSJ39" s="372"/>
      <c r="GSK39" s="372"/>
      <c r="GSL39" s="372"/>
      <c r="GSM39" s="372"/>
      <c r="GSN39" s="372"/>
      <c r="GSO39" s="372"/>
      <c r="GSP39" s="372"/>
      <c r="GSQ39" s="372"/>
      <c r="GSR39" s="372"/>
      <c r="GSS39" s="372"/>
      <c r="GST39" s="372"/>
      <c r="GSU39" s="372"/>
      <c r="GSV39" s="372"/>
      <c r="GSW39" s="372"/>
      <c r="GSX39" s="372"/>
      <c r="GSY39" s="372"/>
      <c r="GSZ39" s="372"/>
      <c r="GTA39" s="372"/>
      <c r="GTB39" s="372"/>
      <c r="GTC39" s="372"/>
      <c r="GTD39" s="372"/>
      <c r="GTE39" s="372"/>
      <c r="GTF39" s="372"/>
      <c r="GTG39" s="372"/>
      <c r="GTH39" s="372"/>
      <c r="GTI39" s="372"/>
      <c r="GTJ39" s="372"/>
      <c r="GTK39" s="372"/>
      <c r="GTL39" s="372"/>
      <c r="GTM39" s="372"/>
      <c r="GTN39" s="372"/>
      <c r="GTO39" s="372"/>
      <c r="GTP39" s="372"/>
      <c r="GTQ39" s="372"/>
      <c r="GTR39" s="372"/>
      <c r="GTS39" s="372"/>
      <c r="GTT39" s="372"/>
      <c r="GTU39" s="372"/>
      <c r="GTV39" s="372"/>
      <c r="GTW39" s="372"/>
      <c r="GTX39" s="372"/>
      <c r="GTY39" s="372"/>
      <c r="GTZ39" s="372"/>
      <c r="GUA39" s="372"/>
      <c r="GUB39" s="372"/>
      <c r="GUC39" s="372"/>
      <c r="GUD39" s="372"/>
      <c r="GUE39" s="372"/>
      <c r="GUF39" s="372"/>
      <c r="GUG39" s="372"/>
      <c r="GUH39" s="372"/>
      <c r="GUI39" s="372"/>
      <c r="GUJ39" s="372"/>
      <c r="GUK39" s="372"/>
      <c r="GUL39" s="372"/>
      <c r="GUM39" s="372"/>
      <c r="GUN39" s="372"/>
      <c r="GUO39" s="372"/>
      <c r="GUP39" s="372"/>
      <c r="GUQ39" s="372"/>
      <c r="GUR39" s="372"/>
      <c r="GUS39" s="372"/>
      <c r="GUT39" s="372"/>
      <c r="GUU39" s="372"/>
      <c r="GUV39" s="372"/>
      <c r="GUW39" s="372"/>
      <c r="GUX39" s="372"/>
      <c r="GUY39" s="372"/>
      <c r="GUZ39" s="372"/>
      <c r="GVA39" s="372"/>
      <c r="GVB39" s="372"/>
      <c r="GVC39" s="372"/>
      <c r="GVD39" s="372"/>
      <c r="GVE39" s="372"/>
      <c r="GVF39" s="372"/>
      <c r="GVG39" s="372"/>
      <c r="GVH39" s="372"/>
      <c r="GVI39" s="372"/>
      <c r="GVJ39" s="372"/>
      <c r="GVK39" s="372"/>
      <c r="GVL39" s="372"/>
      <c r="GVM39" s="372"/>
      <c r="GVN39" s="372"/>
      <c r="GVO39" s="372"/>
      <c r="GVP39" s="372"/>
      <c r="GVQ39" s="372"/>
      <c r="GVR39" s="372"/>
      <c r="GVS39" s="372"/>
      <c r="GVT39" s="372"/>
      <c r="GVU39" s="372"/>
      <c r="GVV39" s="372"/>
      <c r="GVW39" s="372"/>
      <c r="GVX39" s="372"/>
      <c r="GVY39" s="372"/>
      <c r="GVZ39" s="372"/>
      <c r="GWA39" s="372"/>
      <c r="GWB39" s="372"/>
      <c r="GWC39" s="372"/>
      <c r="GWD39" s="372"/>
      <c r="GWE39" s="372"/>
      <c r="GWF39" s="372"/>
      <c r="GWG39" s="372"/>
      <c r="GWH39" s="372"/>
      <c r="GWI39" s="372"/>
      <c r="GWJ39" s="372"/>
      <c r="GWK39" s="372"/>
      <c r="GWL39" s="372"/>
      <c r="GWM39" s="372"/>
      <c r="GWN39" s="372"/>
      <c r="GWO39" s="372"/>
      <c r="GWP39" s="372"/>
      <c r="GWQ39" s="372"/>
      <c r="GWR39" s="372"/>
      <c r="GWS39" s="372"/>
      <c r="GWT39" s="372"/>
      <c r="GWU39" s="372"/>
      <c r="GWV39" s="372"/>
      <c r="GWW39" s="372"/>
      <c r="GWX39" s="372"/>
      <c r="GWY39" s="372"/>
      <c r="GWZ39" s="372"/>
      <c r="GXA39" s="372"/>
      <c r="GXB39" s="372"/>
      <c r="GXC39" s="372"/>
      <c r="GXD39" s="372"/>
      <c r="GXE39" s="372"/>
      <c r="GXF39" s="372"/>
      <c r="GXG39" s="372"/>
      <c r="GXH39" s="372"/>
      <c r="GXI39" s="372"/>
      <c r="GXJ39" s="372"/>
      <c r="GXK39" s="372"/>
      <c r="GXL39" s="372"/>
      <c r="GXM39" s="372"/>
      <c r="GXN39" s="372"/>
      <c r="GXO39" s="372"/>
      <c r="GXP39" s="372"/>
      <c r="GXQ39" s="372"/>
      <c r="GXR39" s="372"/>
      <c r="GXS39" s="372"/>
      <c r="GXT39" s="372"/>
      <c r="GXU39" s="372"/>
      <c r="GXV39" s="372"/>
      <c r="GXW39" s="372"/>
      <c r="GXX39" s="372"/>
      <c r="GXY39" s="372"/>
      <c r="GXZ39" s="372"/>
      <c r="GYA39" s="372"/>
      <c r="GYB39" s="372"/>
      <c r="GYC39" s="372"/>
      <c r="GYD39" s="372"/>
      <c r="GYE39" s="372"/>
      <c r="GYF39" s="372"/>
      <c r="GYG39" s="372"/>
      <c r="GYH39" s="372"/>
      <c r="GYI39" s="372"/>
      <c r="GYJ39" s="372"/>
      <c r="GYK39" s="372"/>
      <c r="GYL39" s="372"/>
      <c r="GYM39" s="372"/>
      <c r="GYN39" s="372"/>
      <c r="GYO39" s="372"/>
      <c r="GYP39" s="372"/>
      <c r="GYQ39" s="372"/>
      <c r="GYR39" s="372"/>
      <c r="GYS39" s="372"/>
      <c r="GYT39" s="372"/>
      <c r="GYU39" s="372"/>
      <c r="GYV39" s="372"/>
      <c r="GYW39" s="372"/>
      <c r="GYX39" s="372"/>
      <c r="GYY39" s="372"/>
      <c r="GYZ39" s="372"/>
      <c r="GZA39" s="372"/>
      <c r="GZB39" s="372"/>
      <c r="GZC39" s="372"/>
      <c r="GZD39" s="372"/>
      <c r="GZE39" s="372"/>
      <c r="GZF39" s="372"/>
      <c r="GZG39" s="372"/>
      <c r="GZH39" s="372"/>
      <c r="GZI39" s="372"/>
      <c r="GZJ39" s="372"/>
      <c r="GZK39" s="372"/>
      <c r="GZL39" s="372"/>
      <c r="GZM39" s="372"/>
      <c r="GZN39" s="372"/>
      <c r="GZO39" s="372"/>
      <c r="GZP39" s="372"/>
      <c r="GZQ39" s="372"/>
      <c r="GZR39" s="372"/>
      <c r="GZS39" s="372"/>
      <c r="GZT39" s="372"/>
      <c r="GZU39" s="372"/>
      <c r="GZV39" s="372"/>
      <c r="GZW39" s="372"/>
      <c r="GZX39" s="372"/>
      <c r="GZY39" s="372"/>
      <c r="GZZ39" s="372"/>
      <c r="HAA39" s="372"/>
      <c r="HAB39" s="372"/>
      <c r="HAC39" s="372"/>
      <c r="HAD39" s="372"/>
      <c r="HAE39" s="372"/>
      <c r="HAF39" s="372"/>
      <c r="HAG39" s="372"/>
      <c r="HAH39" s="372"/>
      <c r="HAI39" s="372"/>
      <c r="HAJ39" s="372"/>
      <c r="HAK39" s="372"/>
      <c r="HAL39" s="372"/>
      <c r="HAM39" s="372"/>
      <c r="HAN39" s="372"/>
      <c r="HAO39" s="372"/>
      <c r="HAP39" s="372"/>
      <c r="HAQ39" s="372"/>
      <c r="HAR39" s="372"/>
      <c r="HAS39" s="372"/>
      <c r="HAT39" s="372"/>
      <c r="HAU39" s="372"/>
      <c r="HAV39" s="372"/>
      <c r="HAW39" s="372"/>
      <c r="HAX39" s="372"/>
      <c r="HAY39" s="372"/>
      <c r="HAZ39" s="372"/>
      <c r="HBA39" s="372"/>
      <c r="HBB39" s="372"/>
      <c r="HBC39" s="372"/>
      <c r="HBD39" s="372"/>
      <c r="HBE39" s="372"/>
      <c r="HBF39" s="372"/>
      <c r="HBG39" s="372"/>
      <c r="HBH39" s="372"/>
      <c r="HBI39" s="372"/>
      <c r="HBJ39" s="372"/>
      <c r="HBK39" s="372"/>
      <c r="HBL39" s="372"/>
      <c r="HBM39" s="372"/>
      <c r="HBN39" s="372"/>
      <c r="HBO39" s="372"/>
      <c r="HBP39" s="372"/>
      <c r="HBQ39" s="372"/>
      <c r="HBR39" s="372"/>
      <c r="HBS39" s="372"/>
      <c r="HBT39" s="372"/>
      <c r="HBU39" s="372"/>
      <c r="HBV39" s="372"/>
      <c r="HBW39" s="372"/>
      <c r="HBX39" s="372"/>
      <c r="HBY39" s="372"/>
      <c r="HBZ39" s="372"/>
      <c r="HCA39" s="372"/>
      <c r="HCB39" s="372"/>
      <c r="HCC39" s="372"/>
      <c r="HCD39" s="372"/>
      <c r="HCE39" s="372"/>
      <c r="HCF39" s="372"/>
      <c r="HCG39" s="372"/>
      <c r="HCH39" s="372"/>
      <c r="HCI39" s="372"/>
      <c r="HCJ39" s="372"/>
      <c r="HCK39" s="372"/>
      <c r="HCL39" s="372"/>
      <c r="HCM39" s="372"/>
      <c r="HCN39" s="372"/>
      <c r="HCO39" s="372"/>
      <c r="HCP39" s="372"/>
      <c r="HCQ39" s="372"/>
      <c r="HCR39" s="372"/>
      <c r="HCS39" s="372"/>
      <c r="HCT39" s="372"/>
      <c r="HCU39" s="372"/>
      <c r="HCV39" s="372"/>
      <c r="HCW39" s="372"/>
      <c r="HCX39" s="372"/>
      <c r="HCY39" s="372"/>
      <c r="HCZ39" s="372"/>
      <c r="HDA39" s="372"/>
      <c r="HDB39" s="372"/>
      <c r="HDC39" s="372"/>
      <c r="HDD39" s="372"/>
      <c r="HDE39" s="372"/>
      <c r="HDF39" s="372"/>
      <c r="HDG39" s="372"/>
      <c r="HDH39" s="372"/>
      <c r="HDI39" s="372"/>
      <c r="HDJ39" s="372"/>
      <c r="HDK39" s="372"/>
      <c r="HDL39" s="372"/>
      <c r="HDM39" s="372"/>
      <c r="HDN39" s="372"/>
      <c r="HDO39" s="372"/>
      <c r="HDP39" s="372"/>
      <c r="HDQ39" s="372"/>
      <c r="HDR39" s="372"/>
      <c r="HDS39" s="372"/>
      <c r="HDT39" s="372"/>
      <c r="HDU39" s="372"/>
      <c r="HDV39" s="372"/>
      <c r="HDW39" s="372"/>
      <c r="HDX39" s="372"/>
      <c r="HDY39" s="372"/>
      <c r="HDZ39" s="372"/>
      <c r="HEA39" s="372"/>
      <c r="HEB39" s="372"/>
      <c r="HEC39" s="372"/>
      <c r="HED39" s="372"/>
      <c r="HEE39" s="372"/>
      <c r="HEF39" s="372"/>
      <c r="HEG39" s="372"/>
      <c r="HEH39" s="372"/>
      <c r="HEI39" s="372"/>
      <c r="HEJ39" s="372"/>
      <c r="HEK39" s="372"/>
      <c r="HEL39" s="372"/>
      <c r="HEM39" s="372"/>
      <c r="HEN39" s="372"/>
      <c r="HEO39" s="372"/>
      <c r="HEP39" s="372"/>
      <c r="HEQ39" s="372"/>
      <c r="HER39" s="372"/>
      <c r="HES39" s="372"/>
      <c r="HET39" s="372"/>
      <c r="HEU39" s="372"/>
      <c r="HEV39" s="372"/>
      <c r="HEW39" s="372"/>
      <c r="HEX39" s="372"/>
      <c r="HEY39" s="372"/>
      <c r="HEZ39" s="372"/>
      <c r="HFA39" s="372"/>
      <c r="HFB39" s="372"/>
      <c r="HFC39" s="372"/>
      <c r="HFD39" s="372"/>
      <c r="HFE39" s="372"/>
      <c r="HFF39" s="372"/>
      <c r="HFG39" s="372"/>
      <c r="HFH39" s="372"/>
      <c r="HFI39" s="372"/>
      <c r="HFJ39" s="372"/>
      <c r="HFK39" s="372"/>
      <c r="HFL39" s="372"/>
      <c r="HFM39" s="372"/>
      <c r="HFN39" s="372"/>
      <c r="HFO39" s="372"/>
      <c r="HFP39" s="372"/>
      <c r="HFQ39" s="372"/>
      <c r="HFR39" s="372"/>
      <c r="HFS39" s="372"/>
      <c r="HFT39" s="372"/>
      <c r="HFU39" s="372"/>
      <c r="HFV39" s="372"/>
      <c r="HFW39" s="372"/>
      <c r="HFX39" s="372"/>
      <c r="HFY39" s="372"/>
      <c r="HFZ39" s="372"/>
      <c r="HGA39" s="372"/>
      <c r="HGB39" s="372"/>
      <c r="HGC39" s="372"/>
      <c r="HGD39" s="372"/>
      <c r="HGE39" s="372"/>
      <c r="HGF39" s="372"/>
      <c r="HGG39" s="372"/>
      <c r="HGH39" s="372"/>
      <c r="HGI39" s="372"/>
      <c r="HGJ39" s="372"/>
      <c r="HGK39" s="372"/>
      <c r="HGL39" s="372"/>
      <c r="HGM39" s="372"/>
      <c r="HGN39" s="372"/>
      <c r="HGO39" s="372"/>
      <c r="HGP39" s="372"/>
      <c r="HGQ39" s="372"/>
      <c r="HGR39" s="372"/>
      <c r="HGS39" s="372"/>
      <c r="HGT39" s="372"/>
      <c r="HGU39" s="372"/>
      <c r="HGV39" s="372"/>
      <c r="HGW39" s="372"/>
      <c r="HGX39" s="372"/>
      <c r="HGY39" s="372"/>
      <c r="HGZ39" s="372"/>
      <c r="HHA39" s="372"/>
      <c r="HHB39" s="372"/>
      <c r="HHC39" s="372"/>
      <c r="HHD39" s="372"/>
      <c r="HHE39" s="372"/>
      <c r="HHF39" s="372"/>
      <c r="HHG39" s="372"/>
      <c r="HHH39" s="372"/>
      <c r="HHI39" s="372"/>
      <c r="HHJ39" s="372"/>
      <c r="HHK39" s="372"/>
      <c r="HHL39" s="372"/>
      <c r="HHM39" s="372"/>
      <c r="HHN39" s="372"/>
      <c r="HHO39" s="372"/>
      <c r="HHP39" s="372"/>
      <c r="HHQ39" s="372"/>
      <c r="HHR39" s="372"/>
      <c r="HHS39" s="372"/>
      <c r="HHT39" s="372"/>
      <c r="HHU39" s="372"/>
      <c r="HHV39" s="372"/>
      <c r="HHW39" s="372"/>
      <c r="HHX39" s="372"/>
      <c r="HHY39" s="372"/>
      <c r="HHZ39" s="372"/>
      <c r="HIA39" s="372"/>
      <c r="HIB39" s="372"/>
      <c r="HIC39" s="372"/>
      <c r="HID39" s="372"/>
      <c r="HIE39" s="372"/>
      <c r="HIF39" s="372"/>
      <c r="HIG39" s="372"/>
      <c r="HIH39" s="372"/>
      <c r="HII39" s="372"/>
      <c r="HIJ39" s="372"/>
      <c r="HIK39" s="372"/>
      <c r="HIL39" s="372"/>
      <c r="HIM39" s="372"/>
      <c r="HIN39" s="372"/>
      <c r="HIO39" s="372"/>
      <c r="HIP39" s="372"/>
      <c r="HIQ39" s="372"/>
      <c r="HIR39" s="372"/>
      <c r="HIS39" s="372"/>
      <c r="HIT39" s="372"/>
      <c r="HIU39" s="372"/>
      <c r="HIV39" s="372"/>
      <c r="HIW39" s="372"/>
      <c r="HIX39" s="372"/>
      <c r="HIY39" s="372"/>
      <c r="HIZ39" s="372"/>
      <c r="HJA39" s="372"/>
      <c r="HJB39" s="372"/>
      <c r="HJC39" s="372"/>
      <c r="HJD39" s="372"/>
      <c r="HJE39" s="372"/>
      <c r="HJF39" s="372"/>
      <c r="HJG39" s="372"/>
      <c r="HJH39" s="372"/>
      <c r="HJI39" s="372"/>
      <c r="HJJ39" s="372"/>
      <c r="HJK39" s="372"/>
      <c r="HJL39" s="372"/>
      <c r="HJM39" s="372"/>
      <c r="HJN39" s="372"/>
      <c r="HJO39" s="372"/>
      <c r="HJP39" s="372"/>
      <c r="HJQ39" s="372"/>
      <c r="HJR39" s="372"/>
      <c r="HJS39" s="372"/>
      <c r="HJT39" s="372"/>
      <c r="HJU39" s="372"/>
      <c r="HJV39" s="372"/>
      <c r="HJW39" s="372"/>
      <c r="HJX39" s="372"/>
      <c r="HJY39" s="372"/>
      <c r="HJZ39" s="372"/>
      <c r="HKA39" s="372"/>
      <c r="HKB39" s="372"/>
      <c r="HKC39" s="372"/>
      <c r="HKD39" s="372"/>
      <c r="HKE39" s="372"/>
      <c r="HKF39" s="372"/>
      <c r="HKG39" s="372"/>
      <c r="HKH39" s="372"/>
      <c r="HKI39" s="372"/>
      <c r="HKJ39" s="372"/>
      <c r="HKK39" s="372"/>
      <c r="HKL39" s="372"/>
      <c r="HKM39" s="372"/>
      <c r="HKN39" s="372"/>
      <c r="HKO39" s="372"/>
      <c r="HKP39" s="372"/>
      <c r="HKQ39" s="372"/>
      <c r="HKR39" s="372"/>
      <c r="HKS39" s="372"/>
      <c r="HKT39" s="372"/>
      <c r="HKU39" s="372"/>
      <c r="HKV39" s="372"/>
      <c r="HKW39" s="372"/>
      <c r="HKX39" s="372"/>
      <c r="HKY39" s="372"/>
      <c r="HKZ39" s="372"/>
      <c r="HLA39" s="372"/>
      <c r="HLB39" s="372"/>
      <c r="HLC39" s="372"/>
      <c r="HLD39" s="372"/>
      <c r="HLE39" s="372"/>
      <c r="HLF39" s="372"/>
      <c r="HLG39" s="372"/>
      <c r="HLH39" s="372"/>
      <c r="HLI39" s="372"/>
      <c r="HLJ39" s="372"/>
      <c r="HLK39" s="372"/>
      <c r="HLL39" s="372"/>
      <c r="HLM39" s="372"/>
      <c r="HLN39" s="372"/>
      <c r="HLO39" s="372"/>
      <c r="HLP39" s="372"/>
      <c r="HLQ39" s="372"/>
      <c r="HLR39" s="372"/>
      <c r="HLS39" s="372"/>
      <c r="HLT39" s="372"/>
      <c r="HLU39" s="372"/>
      <c r="HLV39" s="372"/>
      <c r="HLW39" s="372"/>
      <c r="HLX39" s="372"/>
      <c r="HLY39" s="372"/>
      <c r="HLZ39" s="372"/>
      <c r="HMA39" s="372"/>
      <c r="HMB39" s="372"/>
      <c r="HMC39" s="372"/>
      <c r="HMD39" s="372"/>
      <c r="HME39" s="372"/>
      <c r="HMF39" s="372"/>
      <c r="HMG39" s="372"/>
      <c r="HMH39" s="372"/>
      <c r="HMI39" s="372"/>
      <c r="HMJ39" s="372"/>
      <c r="HMK39" s="372"/>
      <c r="HML39" s="372"/>
      <c r="HMM39" s="372"/>
      <c r="HMN39" s="372"/>
      <c r="HMO39" s="372"/>
      <c r="HMP39" s="372"/>
      <c r="HMQ39" s="372"/>
      <c r="HMR39" s="372"/>
      <c r="HMS39" s="372"/>
      <c r="HMT39" s="372"/>
      <c r="HMU39" s="372"/>
      <c r="HMV39" s="372"/>
      <c r="HMW39" s="372"/>
      <c r="HMX39" s="372"/>
      <c r="HMY39" s="372"/>
      <c r="HMZ39" s="372"/>
      <c r="HNA39" s="372"/>
      <c r="HNB39" s="372"/>
      <c r="HNC39" s="372"/>
      <c r="HND39" s="372"/>
      <c r="HNE39" s="372"/>
      <c r="HNF39" s="372"/>
      <c r="HNG39" s="372"/>
      <c r="HNH39" s="372"/>
      <c r="HNI39" s="372"/>
      <c r="HNJ39" s="372"/>
      <c r="HNK39" s="372"/>
      <c r="HNL39" s="372"/>
      <c r="HNM39" s="372"/>
      <c r="HNN39" s="372"/>
      <c r="HNO39" s="372"/>
      <c r="HNP39" s="372"/>
      <c r="HNQ39" s="372"/>
      <c r="HNR39" s="372"/>
      <c r="HNS39" s="372"/>
      <c r="HNT39" s="372"/>
      <c r="HNU39" s="372"/>
      <c r="HNV39" s="372"/>
      <c r="HNW39" s="372"/>
      <c r="HNX39" s="372"/>
      <c r="HNY39" s="372"/>
      <c r="HNZ39" s="372"/>
      <c r="HOA39" s="372"/>
      <c r="HOB39" s="372"/>
      <c r="HOC39" s="372"/>
      <c r="HOD39" s="372"/>
      <c r="HOE39" s="372"/>
      <c r="HOF39" s="372"/>
      <c r="HOG39" s="372"/>
      <c r="HOH39" s="372"/>
      <c r="HOI39" s="372"/>
      <c r="HOJ39" s="372"/>
      <c r="HOK39" s="372"/>
      <c r="HOL39" s="372"/>
      <c r="HOM39" s="372"/>
      <c r="HON39" s="372"/>
      <c r="HOO39" s="372"/>
      <c r="HOP39" s="372"/>
      <c r="HOQ39" s="372"/>
      <c r="HOR39" s="372"/>
      <c r="HOS39" s="372"/>
      <c r="HOT39" s="372"/>
      <c r="HOU39" s="372"/>
      <c r="HOV39" s="372"/>
      <c r="HOW39" s="372"/>
      <c r="HOX39" s="372"/>
      <c r="HOY39" s="372"/>
      <c r="HOZ39" s="372"/>
      <c r="HPA39" s="372"/>
      <c r="HPB39" s="372"/>
      <c r="HPC39" s="372"/>
      <c r="HPD39" s="372"/>
      <c r="HPE39" s="372"/>
      <c r="HPF39" s="372"/>
      <c r="HPG39" s="372"/>
      <c r="HPH39" s="372"/>
      <c r="HPI39" s="372"/>
      <c r="HPJ39" s="372"/>
      <c r="HPK39" s="372"/>
      <c r="HPL39" s="372"/>
      <c r="HPM39" s="372"/>
      <c r="HPN39" s="372"/>
      <c r="HPO39" s="372"/>
      <c r="HPP39" s="372"/>
      <c r="HPQ39" s="372"/>
      <c r="HPR39" s="372"/>
      <c r="HPS39" s="372"/>
      <c r="HPT39" s="372"/>
      <c r="HPU39" s="372"/>
      <c r="HPV39" s="372"/>
      <c r="HPW39" s="372"/>
      <c r="HPX39" s="372"/>
      <c r="HPY39" s="372"/>
      <c r="HPZ39" s="372"/>
      <c r="HQA39" s="372"/>
      <c r="HQB39" s="372"/>
      <c r="HQC39" s="372"/>
      <c r="HQD39" s="372"/>
      <c r="HQE39" s="372"/>
      <c r="HQF39" s="372"/>
      <c r="HQG39" s="372"/>
      <c r="HQH39" s="372"/>
      <c r="HQI39" s="372"/>
      <c r="HQJ39" s="372"/>
      <c r="HQK39" s="372"/>
      <c r="HQL39" s="372"/>
      <c r="HQM39" s="372"/>
      <c r="HQN39" s="372"/>
      <c r="HQO39" s="372"/>
      <c r="HQP39" s="372"/>
      <c r="HQQ39" s="372"/>
      <c r="HQR39" s="372"/>
      <c r="HQS39" s="372"/>
      <c r="HQT39" s="372"/>
      <c r="HQU39" s="372"/>
      <c r="HQV39" s="372"/>
      <c r="HQW39" s="372"/>
      <c r="HQX39" s="372"/>
      <c r="HQY39" s="372"/>
      <c r="HQZ39" s="372"/>
      <c r="HRA39" s="372"/>
      <c r="HRB39" s="372"/>
      <c r="HRC39" s="372"/>
      <c r="HRD39" s="372"/>
      <c r="HRE39" s="372"/>
      <c r="HRF39" s="372"/>
      <c r="HRG39" s="372"/>
      <c r="HRH39" s="372"/>
      <c r="HRI39" s="372"/>
      <c r="HRJ39" s="372"/>
      <c r="HRK39" s="372"/>
      <c r="HRL39" s="372"/>
      <c r="HRM39" s="372"/>
      <c r="HRN39" s="372"/>
      <c r="HRO39" s="372"/>
      <c r="HRP39" s="372"/>
      <c r="HRQ39" s="372"/>
      <c r="HRR39" s="372"/>
      <c r="HRS39" s="372"/>
      <c r="HRT39" s="372"/>
      <c r="HRU39" s="372"/>
      <c r="HRV39" s="372"/>
      <c r="HRW39" s="372"/>
      <c r="HRX39" s="372"/>
      <c r="HRY39" s="372"/>
      <c r="HRZ39" s="372"/>
      <c r="HSA39" s="372"/>
      <c r="HSB39" s="372"/>
      <c r="HSC39" s="372"/>
      <c r="HSD39" s="372"/>
      <c r="HSE39" s="372"/>
      <c r="HSF39" s="372"/>
      <c r="HSG39" s="372"/>
      <c r="HSH39" s="372"/>
      <c r="HSI39" s="372"/>
      <c r="HSJ39" s="372"/>
      <c r="HSK39" s="372"/>
      <c r="HSL39" s="372"/>
      <c r="HSM39" s="372"/>
      <c r="HSN39" s="372"/>
      <c r="HSO39" s="372"/>
      <c r="HSP39" s="372"/>
      <c r="HSQ39" s="372"/>
      <c r="HSR39" s="372"/>
      <c r="HSS39" s="372"/>
      <c r="HST39" s="372"/>
      <c r="HSU39" s="372"/>
      <c r="HSV39" s="372"/>
      <c r="HSW39" s="372"/>
      <c r="HSX39" s="372"/>
      <c r="HSY39" s="372"/>
      <c r="HSZ39" s="372"/>
      <c r="HTA39" s="372"/>
      <c r="HTB39" s="372"/>
      <c r="HTC39" s="372"/>
      <c r="HTD39" s="372"/>
      <c r="HTE39" s="372"/>
      <c r="HTF39" s="372"/>
      <c r="HTG39" s="372"/>
      <c r="HTH39" s="372"/>
      <c r="HTI39" s="372"/>
      <c r="HTJ39" s="372"/>
      <c r="HTK39" s="372"/>
      <c r="HTL39" s="372"/>
      <c r="HTM39" s="372"/>
      <c r="HTN39" s="372"/>
      <c r="HTO39" s="372"/>
      <c r="HTP39" s="372"/>
      <c r="HTQ39" s="372"/>
      <c r="HTR39" s="372"/>
      <c r="HTS39" s="372"/>
      <c r="HTT39" s="372"/>
      <c r="HTU39" s="372"/>
      <c r="HTV39" s="372"/>
      <c r="HTW39" s="372"/>
      <c r="HTX39" s="372"/>
      <c r="HTY39" s="372"/>
      <c r="HTZ39" s="372"/>
      <c r="HUA39" s="372"/>
      <c r="HUB39" s="372"/>
      <c r="HUC39" s="372"/>
      <c r="HUD39" s="372"/>
      <c r="HUE39" s="372"/>
      <c r="HUF39" s="372"/>
      <c r="HUG39" s="372"/>
      <c r="HUH39" s="372"/>
      <c r="HUI39" s="372"/>
      <c r="HUJ39" s="372"/>
      <c r="HUK39" s="372"/>
      <c r="HUL39" s="372"/>
      <c r="HUM39" s="372"/>
      <c r="HUN39" s="372"/>
      <c r="HUO39" s="372"/>
      <c r="HUP39" s="372"/>
      <c r="HUQ39" s="372"/>
      <c r="HUR39" s="372"/>
      <c r="HUS39" s="372"/>
      <c r="HUT39" s="372"/>
      <c r="HUU39" s="372"/>
      <c r="HUV39" s="372"/>
      <c r="HUW39" s="372"/>
      <c r="HUX39" s="372"/>
      <c r="HUY39" s="372"/>
      <c r="HUZ39" s="372"/>
      <c r="HVA39" s="372"/>
      <c r="HVB39" s="372"/>
      <c r="HVC39" s="372"/>
      <c r="HVD39" s="372"/>
      <c r="HVE39" s="372"/>
      <c r="HVF39" s="372"/>
      <c r="HVG39" s="372"/>
      <c r="HVH39" s="372"/>
      <c r="HVI39" s="372"/>
      <c r="HVJ39" s="372"/>
      <c r="HVK39" s="372"/>
      <c r="HVL39" s="372"/>
      <c r="HVM39" s="372"/>
      <c r="HVN39" s="372"/>
      <c r="HVO39" s="372"/>
      <c r="HVP39" s="372"/>
      <c r="HVQ39" s="372"/>
      <c r="HVR39" s="372"/>
      <c r="HVS39" s="372"/>
      <c r="HVT39" s="372"/>
      <c r="HVU39" s="372"/>
      <c r="HVV39" s="372"/>
      <c r="HVW39" s="372"/>
      <c r="HVX39" s="372"/>
      <c r="HVY39" s="372"/>
      <c r="HVZ39" s="372"/>
      <c r="HWA39" s="372"/>
      <c r="HWB39" s="372"/>
      <c r="HWC39" s="372"/>
      <c r="HWD39" s="372"/>
      <c r="HWE39" s="372"/>
      <c r="HWF39" s="372"/>
      <c r="HWG39" s="372"/>
      <c r="HWH39" s="372"/>
      <c r="HWI39" s="372"/>
      <c r="HWJ39" s="372"/>
      <c r="HWK39" s="372"/>
      <c r="HWL39" s="372"/>
      <c r="HWM39" s="372"/>
      <c r="HWN39" s="372"/>
      <c r="HWO39" s="372"/>
      <c r="HWP39" s="372"/>
      <c r="HWQ39" s="372"/>
      <c r="HWR39" s="372"/>
      <c r="HWS39" s="372"/>
      <c r="HWT39" s="372"/>
      <c r="HWU39" s="372"/>
      <c r="HWV39" s="372"/>
      <c r="HWW39" s="372"/>
      <c r="HWX39" s="372"/>
      <c r="HWY39" s="372"/>
      <c r="HWZ39" s="372"/>
      <c r="HXA39" s="372"/>
      <c r="HXB39" s="372"/>
      <c r="HXC39" s="372"/>
      <c r="HXD39" s="372"/>
      <c r="HXE39" s="372"/>
      <c r="HXF39" s="372"/>
      <c r="HXG39" s="372"/>
      <c r="HXH39" s="372"/>
      <c r="HXI39" s="372"/>
      <c r="HXJ39" s="372"/>
      <c r="HXK39" s="372"/>
      <c r="HXL39" s="372"/>
      <c r="HXM39" s="372"/>
      <c r="HXN39" s="372"/>
      <c r="HXO39" s="372"/>
      <c r="HXP39" s="372"/>
      <c r="HXQ39" s="372"/>
      <c r="HXR39" s="372"/>
      <c r="HXS39" s="372"/>
      <c r="HXT39" s="372"/>
      <c r="HXU39" s="372"/>
      <c r="HXV39" s="372"/>
      <c r="HXW39" s="372"/>
      <c r="HXX39" s="372"/>
      <c r="HXY39" s="372"/>
      <c r="HXZ39" s="372"/>
      <c r="HYA39" s="372"/>
      <c r="HYB39" s="372"/>
      <c r="HYC39" s="372"/>
      <c r="HYD39" s="372"/>
      <c r="HYE39" s="372"/>
      <c r="HYF39" s="372"/>
      <c r="HYG39" s="372"/>
      <c r="HYH39" s="372"/>
      <c r="HYI39" s="372"/>
      <c r="HYJ39" s="372"/>
      <c r="HYK39" s="372"/>
      <c r="HYL39" s="372"/>
      <c r="HYM39" s="372"/>
      <c r="HYN39" s="372"/>
      <c r="HYO39" s="372"/>
      <c r="HYP39" s="372"/>
      <c r="HYQ39" s="372"/>
      <c r="HYR39" s="372"/>
      <c r="HYS39" s="372"/>
      <c r="HYT39" s="372"/>
      <c r="HYU39" s="372"/>
      <c r="HYV39" s="372"/>
      <c r="HYW39" s="372"/>
      <c r="HYX39" s="372"/>
      <c r="HYY39" s="372"/>
      <c r="HYZ39" s="372"/>
      <c r="HZA39" s="372"/>
      <c r="HZB39" s="372"/>
      <c r="HZC39" s="372"/>
      <c r="HZD39" s="372"/>
      <c r="HZE39" s="372"/>
      <c r="HZF39" s="372"/>
      <c r="HZG39" s="372"/>
      <c r="HZH39" s="372"/>
      <c r="HZI39" s="372"/>
      <c r="HZJ39" s="372"/>
      <c r="HZK39" s="372"/>
      <c r="HZL39" s="372"/>
      <c r="HZM39" s="372"/>
      <c r="HZN39" s="372"/>
      <c r="HZO39" s="372"/>
      <c r="HZP39" s="372"/>
      <c r="HZQ39" s="372"/>
      <c r="HZR39" s="372"/>
      <c r="HZS39" s="372"/>
      <c r="HZT39" s="372"/>
      <c r="HZU39" s="372"/>
      <c r="HZV39" s="372"/>
      <c r="HZW39" s="372"/>
      <c r="HZX39" s="372"/>
      <c r="HZY39" s="372"/>
      <c r="HZZ39" s="372"/>
      <c r="IAA39" s="372"/>
      <c r="IAB39" s="372"/>
      <c r="IAC39" s="372"/>
      <c r="IAD39" s="372"/>
      <c r="IAE39" s="372"/>
      <c r="IAF39" s="372"/>
      <c r="IAG39" s="372"/>
      <c r="IAH39" s="372"/>
      <c r="IAI39" s="372"/>
      <c r="IAJ39" s="372"/>
      <c r="IAK39" s="372"/>
      <c r="IAL39" s="372"/>
      <c r="IAM39" s="372"/>
      <c r="IAN39" s="372"/>
      <c r="IAO39" s="372"/>
      <c r="IAP39" s="372"/>
      <c r="IAQ39" s="372"/>
      <c r="IAR39" s="372"/>
      <c r="IAS39" s="372"/>
      <c r="IAT39" s="372"/>
      <c r="IAU39" s="372"/>
      <c r="IAV39" s="372"/>
      <c r="IAW39" s="372"/>
      <c r="IAX39" s="372"/>
      <c r="IAY39" s="372"/>
      <c r="IAZ39" s="372"/>
      <c r="IBA39" s="372"/>
      <c r="IBB39" s="372"/>
      <c r="IBC39" s="372"/>
      <c r="IBD39" s="372"/>
      <c r="IBE39" s="372"/>
      <c r="IBF39" s="372"/>
      <c r="IBG39" s="372"/>
      <c r="IBH39" s="372"/>
      <c r="IBI39" s="372"/>
      <c r="IBJ39" s="372"/>
      <c r="IBK39" s="372"/>
      <c r="IBL39" s="372"/>
      <c r="IBM39" s="372"/>
      <c r="IBN39" s="372"/>
      <c r="IBO39" s="372"/>
      <c r="IBP39" s="372"/>
      <c r="IBQ39" s="372"/>
      <c r="IBR39" s="372"/>
      <c r="IBS39" s="372"/>
      <c r="IBT39" s="372"/>
      <c r="IBU39" s="372"/>
      <c r="IBV39" s="372"/>
      <c r="IBW39" s="372"/>
      <c r="IBX39" s="372"/>
      <c r="IBY39" s="372"/>
      <c r="IBZ39" s="372"/>
      <c r="ICA39" s="372"/>
      <c r="ICB39" s="372"/>
      <c r="ICC39" s="372"/>
      <c r="ICD39" s="372"/>
      <c r="ICE39" s="372"/>
      <c r="ICF39" s="372"/>
      <c r="ICG39" s="372"/>
      <c r="ICH39" s="372"/>
      <c r="ICI39" s="372"/>
      <c r="ICJ39" s="372"/>
      <c r="ICK39" s="372"/>
      <c r="ICL39" s="372"/>
      <c r="ICM39" s="372"/>
      <c r="ICN39" s="372"/>
      <c r="ICO39" s="372"/>
      <c r="ICP39" s="372"/>
      <c r="ICQ39" s="372"/>
      <c r="ICR39" s="372"/>
      <c r="ICS39" s="372"/>
      <c r="ICT39" s="372"/>
      <c r="ICU39" s="372"/>
      <c r="ICV39" s="372"/>
      <c r="ICW39" s="372"/>
      <c r="ICX39" s="372"/>
      <c r="ICY39" s="372"/>
      <c r="ICZ39" s="372"/>
      <c r="IDA39" s="372"/>
      <c r="IDB39" s="372"/>
      <c r="IDC39" s="372"/>
      <c r="IDD39" s="372"/>
      <c r="IDE39" s="372"/>
      <c r="IDF39" s="372"/>
      <c r="IDG39" s="372"/>
      <c r="IDH39" s="372"/>
      <c r="IDI39" s="372"/>
      <c r="IDJ39" s="372"/>
      <c r="IDK39" s="372"/>
      <c r="IDL39" s="372"/>
      <c r="IDM39" s="372"/>
      <c r="IDN39" s="372"/>
      <c r="IDO39" s="372"/>
      <c r="IDP39" s="372"/>
      <c r="IDQ39" s="372"/>
      <c r="IDR39" s="372"/>
      <c r="IDS39" s="372"/>
      <c r="IDT39" s="372"/>
      <c r="IDU39" s="372"/>
      <c r="IDV39" s="372"/>
      <c r="IDW39" s="372"/>
      <c r="IDX39" s="372"/>
      <c r="IDY39" s="372"/>
      <c r="IDZ39" s="372"/>
      <c r="IEA39" s="372"/>
      <c r="IEB39" s="372"/>
      <c r="IEC39" s="372"/>
      <c r="IED39" s="372"/>
      <c r="IEE39" s="372"/>
      <c r="IEF39" s="372"/>
      <c r="IEG39" s="372"/>
      <c r="IEH39" s="372"/>
      <c r="IEI39" s="372"/>
      <c r="IEJ39" s="372"/>
      <c r="IEK39" s="372"/>
      <c r="IEL39" s="372"/>
      <c r="IEM39" s="372"/>
      <c r="IEN39" s="372"/>
      <c r="IEO39" s="372"/>
      <c r="IEP39" s="372"/>
      <c r="IEQ39" s="372"/>
      <c r="IER39" s="372"/>
      <c r="IES39" s="372"/>
      <c r="IET39" s="372"/>
      <c r="IEU39" s="372"/>
      <c r="IEV39" s="372"/>
      <c r="IEW39" s="372"/>
      <c r="IEX39" s="372"/>
      <c r="IEY39" s="372"/>
      <c r="IEZ39" s="372"/>
      <c r="IFA39" s="372"/>
      <c r="IFB39" s="372"/>
      <c r="IFC39" s="372"/>
      <c r="IFD39" s="372"/>
      <c r="IFE39" s="372"/>
      <c r="IFF39" s="372"/>
      <c r="IFG39" s="372"/>
      <c r="IFH39" s="372"/>
      <c r="IFI39" s="372"/>
      <c r="IFJ39" s="372"/>
      <c r="IFK39" s="372"/>
      <c r="IFL39" s="372"/>
      <c r="IFM39" s="372"/>
      <c r="IFN39" s="372"/>
      <c r="IFO39" s="372"/>
      <c r="IFP39" s="372"/>
      <c r="IFQ39" s="372"/>
      <c r="IFR39" s="372"/>
      <c r="IFS39" s="372"/>
      <c r="IFT39" s="372"/>
      <c r="IFU39" s="372"/>
      <c r="IFV39" s="372"/>
      <c r="IFW39" s="372"/>
      <c r="IFX39" s="372"/>
      <c r="IFY39" s="372"/>
      <c r="IFZ39" s="372"/>
      <c r="IGA39" s="372"/>
      <c r="IGB39" s="372"/>
      <c r="IGC39" s="372"/>
      <c r="IGD39" s="372"/>
      <c r="IGE39" s="372"/>
      <c r="IGF39" s="372"/>
      <c r="IGG39" s="372"/>
      <c r="IGH39" s="372"/>
      <c r="IGI39" s="372"/>
      <c r="IGJ39" s="372"/>
      <c r="IGK39" s="372"/>
      <c r="IGL39" s="372"/>
      <c r="IGM39" s="372"/>
      <c r="IGN39" s="372"/>
      <c r="IGO39" s="372"/>
      <c r="IGP39" s="372"/>
      <c r="IGQ39" s="372"/>
      <c r="IGR39" s="372"/>
      <c r="IGS39" s="372"/>
      <c r="IGT39" s="372"/>
      <c r="IGU39" s="372"/>
      <c r="IGV39" s="372"/>
      <c r="IGW39" s="372"/>
      <c r="IGX39" s="372"/>
      <c r="IGY39" s="372"/>
      <c r="IGZ39" s="372"/>
      <c r="IHA39" s="372"/>
      <c r="IHB39" s="372"/>
      <c r="IHC39" s="372"/>
      <c r="IHD39" s="372"/>
      <c r="IHE39" s="372"/>
      <c r="IHF39" s="372"/>
      <c r="IHG39" s="372"/>
      <c r="IHH39" s="372"/>
      <c r="IHI39" s="372"/>
      <c r="IHJ39" s="372"/>
      <c r="IHK39" s="372"/>
      <c r="IHL39" s="372"/>
      <c r="IHM39" s="372"/>
      <c r="IHN39" s="372"/>
      <c r="IHO39" s="372"/>
      <c r="IHP39" s="372"/>
      <c r="IHQ39" s="372"/>
      <c r="IHR39" s="372"/>
      <c r="IHS39" s="372"/>
      <c r="IHT39" s="372"/>
      <c r="IHU39" s="372"/>
      <c r="IHV39" s="372"/>
      <c r="IHW39" s="372"/>
      <c r="IHX39" s="372"/>
      <c r="IHY39" s="372"/>
      <c r="IHZ39" s="372"/>
      <c r="IIA39" s="372"/>
      <c r="IIB39" s="372"/>
      <c r="IIC39" s="372"/>
      <c r="IID39" s="372"/>
      <c r="IIE39" s="372"/>
      <c r="IIF39" s="372"/>
      <c r="IIG39" s="372"/>
      <c r="IIH39" s="372"/>
      <c r="III39" s="372"/>
      <c r="IIJ39" s="372"/>
      <c r="IIK39" s="372"/>
      <c r="IIL39" s="372"/>
      <c r="IIM39" s="372"/>
      <c r="IIN39" s="372"/>
      <c r="IIO39" s="372"/>
      <c r="IIP39" s="372"/>
      <c r="IIQ39" s="372"/>
      <c r="IIR39" s="372"/>
      <c r="IIS39" s="372"/>
      <c r="IIT39" s="372"/>
      <c r="IIU39" s="372"/>
      <c r="IIV39" s="372"/>
      <c r="IIW39" s="372"/>
      <c r="IIX39" s="372"/>
      <c r="IIY39" s="372"/>
      <c r="IIZ39" s="372"/>
      <c r="IJA39" s="372"/>
      <c r="IJB39" s="372"/>
      <c r="IJC39" s="372"/>
      <c r="IJD39" s="372"/>
      <c r="IJE39" s="372"/>
      <c r="IJF39" s="372"/>
      <c r="IJG39" s="372"/>
      <c r="IJH39" s="372"/>
      <c r="IJI39" s="372"/>
      <c r="IJJ39" s="372"/>
      <c r="IJK39" s="372"/>
      <c r="IJL39" s="372"/>
      <c r="IJM39" s="372"/>
      <c r="IJN39" s="372"/>
      <c r="IJO39" s="372"/>
      <c r="IJP39" s="372"/>
      <c r="IJQ39" s="372"/>
      <c r="IJR39" s="372"/>
      <c r="IJS39" s="372"/>
      <c r="IJT39" s="372"/>
      <c r="IJU39" s="372"/>
      <c r="IJV39" s="372"/>
      <c r="IJW39" s="372"/>
      <c r="IJX39" s="372"/>
      <c r="IJY39" s="372"/>
      <c r="IJZ39" s="372"/>
      <c r="IKA39" s="372"/>
      <c r="IKB39" s="372"/>
      <c r="IKC39" s="372"/>
      <c r="IKD39" s="372"/>
      <c r="IKE39" s="372"/>
      <c r="IKF39" s="372"/>
      <c r="IKG39" s="372"/>
      <c r="IKH39" s="372"/>
      <c r="IKI39" s="372"/>
      <c r="IKJ39" s="372"/>
      <c r="IKK39" s="372"/>
      <c r="IKL39" s="372"/>
      <c r="IKM39" s="372"/>
      <c r="IKN39" s="372"/>
      <c r="IKO39" s="372"/>
      <c r="IKP39" s="372"/>
      <c r="IKQ39" s="372"/>
      <c r="IKR39" s="372"/>
      <c r="IKS39" s="372"/>
      <c r="IKT39" s="372"/>
      <c r="IKU39" s="372"/>
      <c r="IKV39" s="372"/>
      <c r="IKW39" s="372"/>
      <c r="IKX39" s="372"/>
      <c r="IKY39" s="372"/>
      <c r="IKZ39" s="372"/>
      <c r="ILA39" s="372"/>
      <c r="ILB39" s="372"/>
      <c r="ILC39" s="372"/>
      <c r="ILD39" s="372"/>
      <c r="ILE39" s="372"/>
      <c r="ILF39" s="372"/>
      <c r="ILG39" s="372"/>
      <c r="ILH39" s="372"/>
      <c r="ILI39" s="372"/>
      <c r="ILJ39" s="372"/>
      <c r="ILK39" s="372"/>
      <c r="ILL39" s="372"/>
      <c r="ILM39" s="372"/>
      <c r="ILN39" s="372"/>
      <c r="ILO39" s="372"/>
      <c r="ILP39" s="372"/>
      <c r="ILQ39" s="372"/>
      <c r="ILR39" s="372"/>
      <c r="ILS39" s="372"/>
      <c r="ILT39" s="372"/>
      <c r="ILU39" s="372"/>
      <c r="ILV39" s="372"/>
      <c r="ILW39" s="372"/>
      <c r="ILX39" s="372"/>
      <c r="ILY39" s="372"/>
      <c r="ILZ39" s="372"/>
      <c r="IMA39" s="372"/>
      <c r="IMB39" s="372"/>
      <c r="IMC39" s="372"/>
      <c r="IMD39" s="372"/>
      <c r="IME39" s="372"/>
      <c r="IMF39" s="372"/>
      <c r="IMG39" s="372"/>
      <c r="IMH39" s="372"/>
      <c r="IMI39" s="372"/>
      <c r="IMJ39" s="372"/>
      <c r="IMK39" s="372"/>
      <c r="IML39" s="372"/>
      <c r="IMM39" s="372"/>
      <c r="IMN39" s="372"/>
      <c r="IMO39" s="372"/>
      <c r="IMP39" s="372"/>
      <c r="IMQ39" s="372"/>
      <c r="IMR39" s="372"/>
      <c r="IMS39" s="372"/>
      <c r="IMT39" s="372"/>
      <c r="IMU39" s="372"/>
      <c r="IMV39" s="372"/>
      <c r="IMW39" s="372"/>
      <c r="IMX39" s="372"/>
      <c r="IMY39" s="372"/>
      <c r="IMZ39" s="372"/>
      <c r="INA39" s="372"/>
      <c r="INB39" s="372"/>
      <c r="INC39" s="372"/>
      <c r="IND39" s="372"/>
      <c r="INE39" s="372"/>
      <c r="INF39" s="372"/>
      <c r="ING39" s="372"/>
      <c r="INH39" s="372"/>
      <c r="INI39" s="372"/>
      <c r="INJ39" s="372"/>
      <c r="INK39" s="372"/>
      <c r="INL39" s="372"/>
      <c r="INM39" s="372"/>
      <c r="INN39" s="372"/>
      <c r="INO39" s="372"/>
      <c r="INP39" s="372"/>
      <c r="INQ39" s="372"/>
      <c r="INR39" s="372"/>
      <c r="INS39" s="372"/>
      <c r="INT39" s="372"/>
      <c r="INU39" s="372"/>
      <c r="INV39" s="372"/>
      <c r="INW39" s="372"/>
      <c r="INX39" s="372"/>
      <c r="INY39" s="372"/>
      <c r="INZ39" s="372"/>
      <c r="IOA39" s="372"/>
      <c r="IOB39" s="372"/>
      <c r="IOC39" s="372"/>
      <c r="IOD39" s="372"/>
      <c r="IOE39" s="372"/>
      <c r="IOF39" s="372"/>
      <c r="IOG39" s="372"/>
      <c r="IOH39" s="372"/>
      <c r="IOI39" s="372"/>
      <c r="IOJ39" s="372"/>
      <c r="IOK39" s="372"/>
      <c r="IOL39" s="372"/>
      <c r="IOM39" s="372"/>
      <c r="ION39" s="372"/>
      <c r="IOO39" s="372"/>
      <c r="IOP39" s="372"/>
      <c r="IOQ39" s="372"/>
      <c r="IOR39" s="372"/>
      <c r="IOS39" s="372"/>
      <c r="IOT39" s="372"/>
      <c r="IOU39" s="372"/>
      <c r="IOV39" s="372"/>
      <c r="IOW39" s="372"/>
      <c r="IOX39" s="372"/>
      <c r="IOY39" s="372"/>
      <c r="IOZ39" s="372"/>
      <c r="IPA39" s="372"/>
      <c r="IPB39" s="372"/>
      <c r="IPC39" s="372"/>
      <c r="IPD39" s="372"/>
      <c r="IPE39" s="372"/>
      <c r="IPF39" s="372"/>
      <c r="IPG39" s="372"/>
      <c r="IPH39" s="372"/>
      <c r="IPI39" s="372"/>
      <c r="IPJ39" s="372"/>
      <c r="IPK39" s="372"/>
      <c r="IPL39" s="372"/>
      <c r="IPM39" s="372"/>
      <c r="IPN39" s="372"/>
      <c r="IPO39" s="372"/>
      <c r="IPP39" s="372"/>
      <c r="IPQ39" s="372"/>
      <c r="IPR39" s="372"/>
      <c r="IPS39" s="372"/>
      <c r="IPT39" s="372"/>
      <c r="IPU39" s="372"/>
      <c r="IPV39" s="372"/>
      <c r="IPW39" s="372"/>
      <c r="IPX39" s="372"/>
      <c r="IPY39" s="372"/>
      <c r="IPZ39" s="372"/>
      <c r="IQA39" s="372"/>
      <c r="IQB39" s="372"/>
      <c r="IQC39" s="372"/>
      <c r="IQD39" s="372"/>
      <c r="IQE39" s="372"/>
      <c r="IQF39" s="372"/>
      <c r="IQG39" s="372"/>
      <c r="IQH39" s="372"/>
      <c r="IQI39" s="372"/>
      <c r="IQJ39" s="372"/>
      <c r="IQK39" s="372"/>
      <c r="IQL39" s="372"/>
      <c r="IQM39" s="372"/>
      <c r="IQN39" s="372"/>
      <c r="IQO39" s="372"/>
      <c r="IQP39" s="372"/>
      <c r="IQQ39" s="372"/>
      <c r="IQR39" s="372"/>
      <c r="IQS39" s="372"/>
      <c r="IQT39" s="372"/>
      <c r="IQU39" s="372"/>
      <c r="IQV39" s="372"/>
      <c r="IQW39" s="372"/>
      <c r="IQX39" s="372"/>
      <c r="IQY39" s="372"/>
      <c r="IQZ39" s="372"/>
      <c r="IRA39" s="372"/>
      <c r="IRB39" s="372"/>
      <c r="IRC39" s="372"/>
      <c r="IRD39" s="372"/>
      <c r="IRE39" s="372"/>
      <c r="IRF39" s="372"/>
      <c r="IRG39" s="372"/>
      <c r="IRH39" s="372"/>
      <c r="IRI39" s="372"/>
      <c r="IRJ39" s="372"/>
      <c r="IRK39" s="372"/>
      <c r="IRL39" s="372"/>
      <c r="IRM39" s="372"/>
      <c r="IRN39" s="372"/>
      <c r="IRO39" s="372"/>
      <c r="IRP39" s="372"/>
      <c r="IRQ39" s="372"/>
      <c r="IRR39" s="372"/>
      <c r="IRS39" s="372"/>
      <c r="IRT39" s="372"/>
      <c r="IRU39" s="372"/>
      <c r="IRV39" s="372"/>
      <c r="IRW39" s="372"/>
      <c r="IRX39" s="372"/>
      <c r="IRY39" s="372"/>
      <c r="IRZ39" s="372"/>
      <c r="ISA39" s="372"/>
      <c r="ISB39" s="372"/>
      <c r="ISC39" s="372"/>
      <c r="ISD39" s="372"/>
      <c r="ISE39" s="372"/>
      <c r="ISF39" s="372"/>
      <c r="ISG39" s="372"/>
      <c r="ISH39" s="372"/>
      <c r="ISI39" s="372"/>
      <c r="ISJ39" s="372"/>
      <c r="ISK39" s="372"/>
      <c r="ISL39" s="372"/>
      <c r="ISM39" s="372"/>
      <c r="ISN39" s="372"/>
      <c r="ISO39" s="372"/>
      <c r="ISP39" s="372"/>
      <c r="ISQ39" s="372"/>
      <c r="ISR39" s="372"/>
      <c r="ISS39" s="372"/>
      <c r="IST39" s="372"/>
      <c r="ISU39" s="372"/>
      <c r="ISV39" s="372"/>
      <c r="ISW39" s="372"/>
      <c r="ISX39" s="372"/>
      <c r="ISY39" s="372"/>
      <c r="ISZ39" s="372"/>
      <c r="ITA39" s="372"/>
      <c r="ITB39" s="372"/>
      <c r="ITC39" s="372"/>
      <c r="ITD39" s="372"/>
      <c r="ITE39" s="372"/>
      <c r="ITF39" s="372"/>
      <c r="ITG39" s="372"/>
      <c r="ITH39" s="372"/>
      <c r="ITI39" s="372"/>
      <c r="ITJ39" s="372"/>
      <c r="ITK39" s="372"/>
      <c r="ITL39" s="372"/>
      <c r="ITM39" s="372"/>
      <c r="ITN39" s="372"/>
      <c r="ITO39" s="372"/>
      <c r="ITP39" s="372"/>
      <c r="ITQ39" s="372"/>
      <c r="ITR39" s="372"/>
      <c r="ITS39" s="372"/>
      <c r="ITT39" s="372"/>
      <c r="ITU39" s="372"/>
      <c r="ITV39" s="372"/>
      <c r="ITW39" s="372"/>
      <c r="ITX39" s="372"/>
      <c r="ITY39" s="372"/>
      <c r="ITZ39" s="372"/>
      <c r="IUA39" s="372"/>
      <c r="IUB39" s="372"/>
      <c r="IUC39" s="372"/>
      <c r="IUD39" s="372"/>
      <c r="IUE39" s="372"/>
      <c r="IUF39" s="372"/>
      <c r="IUG39" s="372"/>
      <c r="IUH39" s="372"/>
      <c r="IUI39" s="372"/>
      <c r="IUJ39" s="372"/>
      <c r="IUK39" s="372"/>
      <c r="IUL39" s="372"/>
      <c r="IUM39" s="372"/>
      <c r="IUN39" s="372"/>
      <c r="IUO39" s="372"/>
      <c r="IUP39" s="372"/>
      <c r="IUQ39" s="372"/>
      <c r="IUR39" s="372"/>
      <c r="IUS39" s="372"/>
      <c r="IUT39" s="372"/>
      <c r="IUU39" s="372"/>
      <c r="IUV39" s="372"/>
      <c r="IUW39" s="372"/>
      <c r="IUX39" s="372"/>
      <c r="IUY39" s="372"/>
      <c r="IUZ39" s="372"/>
      <c r="IVA39" s="372"/>
      <c r="IVB39" s="372"/>
      <c r="IVC39" s="372"/>
      <c r="IVD39" s="372"/>
      <c r="IVE39" s="372"/>
      <c r="IVF39" s="372"/>
      <c r="IVG39" s="372"/>
      <c r="IVH39" s="372"/>
      <c r="IVI39" s="372"/>
      <c r="IVJ39" s="372"/>
      <c r="IVK39" s="372"/>
      <c r="IVL39" s="372"/>
      <c r="IVM39" s="372"/>
      <c r="IVN39" s="372"/>
      <c r="IVO39" s="372"/>
      <c r="IVP39" s="372"/>
      <c r="IVQ39" s="372"/>
      <c r="IVR39" s="372"/>
      <c r="IVS39" s="372"/>
      <c r="IVT39" s="372"/>
      <c r="IVU39" s="372"/>
      <c r="IVV39" s="372"/>
      <c r="IVW39" s="372"/>
      <c r="IVX39" s="372"/>
      <c r="IVY39" s="372"/>
      <c r="IVZ39" s="372"/>
      <c r="IWA39" s="372"/>
      <c r="IWB39" s="372"/>
      <c r="IWC39" s="372"/>
      <c r="IWD39" s="372"/>
      <c r="IWE39" s="372"/>
      <c r="IWF39" s="372"/>
      <c r="IWG39" s="372"/>
      <c r="IWH39" s="372"/>
      <c r="IWI39" s="372"/>
      <c r="IWJ39" s="372"/>
      <c r="IWK39" s="372"/>
      <c r="IWL39" s="372"/>
      <c r="IWM39" s="372"/>
      <c r="IWN39" s="372"/>
      <c r="IWO39" s="372"/>
      <c r="IWP39" s="372"/>
      <c r="IWQ39" s="372"/>
      <c r="IWR39" s="372"/>
      <c r="IWS39" s="372"/>
      <c r="IWT39" s="372"/>
      <c r="IWU39" s="372"/>
      <c r="IWV39" s="372"/>
      <c r="IWW39" s="372"/>
      <c r="IWX39" s="372"/>
      <c r="IWY39" s="372"/>
      <c r="IWZ39" s="372"/>
      <c r="IXA39" s="372"/>
      <c r="IXB39" s="372"/>
      <c r="IXC39" s="372"/>
      <c r="IXD39" s="372"/>
      <c r="IXE39" s="372"/>
      <c r="IXF39" s="372"/>
      <c r="IXG39" s="372"/>
      <c r="IXH39" s="372"/>
      <c r="IXI39" s="372"/>
      <c r="IXJ39" s="372"/>
      <c r="IXK39" s="372"/>
      <c r="IXL39" s="372"/>
      <c r="IXM39" s="372"/>
      <c r="IXN39" s="372"/>
      <c r="IXO39" s="372"/>
      <c r="IXP39" s="372"/>
      <c r="IXQ39" s="372"/>
      <c r="IXR39" s="372"/>
      <c r="IXS39" s="372"/>
      <c r="IXT39" s="372"/>
      <c r="IXU39" s="372"/>
      <c r="IXV39" s="372"/>
      <c r="IXW39" s="372"/>
      <c r="IXX39" s="372"/>
      <c r="IXY39" s="372"/>
      <c r="IXZ39" s="372"/>
      <c r="IYA39" s="372"/>
      <c r="IYB39" s="372"/>
      <c r="IYC39" s="372"/>
      <c r="IYD39" s="372"/>
      <c r="IYE39" s="372"/>
      <c r="IYF39" s="372"/>
      <c r="IYG39" s="372"/>
      <c r="IYH39" s="372"/>
      <c r="IYI39" s="372"/>
      <c r="IYJ39" s="372"/>
      <c r="IYK39" s="372"/>
      <c r="IYL39" s="372"/>
      <c r="IYM39" s="372"/>
      <c r="IYN39" s="372"/>
      <c r="IYO39" s="372"/>
      <c r="IYP39" s="372"/>
      <c r="IYQ39" s="372"/>
      <c r="IYR39" s="372"/>
      <c r="IYS39" s="372"/>
      <c r="IYT39" s="372"/>
      <c r="IYU39" s="372"/>
      <c r="IYV39" s="372"/>
      <c r="IYW39" s="372"/>
      <c r="IYX39" s="372"/>
      <c r="IYY39" s="372"/>
      <c r="IYZ39" s="372"/>
      <c r="IZA39" s="372"/>
      <c r="IZB39" s="372"/>
      <c r="IZC39" s="372"/>
      <c r="IZD39" s="372"/>
      <c r="IZE39" s="372"/>
      <c r="IZF39" s="372"/>
      <c r="IZG39" s="372"/>
      <c r="IZH39" s="372"/>
      <c r="IZI39" s="372"/>
      <c r="IZJ39" s="372"/>
      <c r="IZK39" s="372"/>
      <c r="IZL39" s="372"/>
      <c r="IZM39" s="372"/>
      <c r="IZN39" s="372"/>
      <c r="IZO39" s="372"/>
      <c r="IZP39" s="372"/>
      <c r="IZQ39" s="372"/>
      <c r="IZR39" s="372"/>
      <c r="IZS39" s="372"/>
      <c r="IZT39" s="372"/>
      <c r="IZU39" s="372"/>
      <c r="IZV39" s="372"/>
      <c r="IZW39" s="372"/>
      <c r="IZX39" s="372"/>
      <c r="IZY39" s="372"/>
      <c r="IZZ39" s="372"/>
      <c r="JAA39" s="372"/>
      <c r="JAB39" s="372"/>
      <c r="JAC39" s="372"/>
      <c r="JAD39" s="372"/>
      <c r="JAE39" s="372"/>
      <c r="JAF39" s="372"/>
      <c r="JAG39" s="372"/>
      <c r="JAH39" s="372"/>
      <c r="JAI39" s="372"/>
      <c r="JAJ39" s="372"/>
      <c r="JAK39" s="372"/>
      <c r="JAL39" s="372"/>
      <c r="JAM39" s="372"/>
      <c r="JAN39" s="372"/>
      <c r="JAO39" s="372"/>
      <c r="JAP39" s="372"/>
      <c r="JAQ39" s="372"/>
      <c r="JAR39" s="372"/>
      <c r="JAS39" s="372"/>
      <c r="JAT39" s="372"/>
      <c r="JAU39" s="372"/>
      <c r="JAV39" s="372"/>
      <c r="JAW39" s="372"/>
      <c r="JAX39" s="372"/>
      <c r="JAY39" s="372"/>
      <c r="JAZ39" s="372"/>
      <c r="JBA39" s="372"/>
      <c r="JBB39" s="372"/>
      <c r="JBC39" s="372"/>
      <c r="JBD39" s="372"/>
      <c r="JBE39" s="372"/>
      <c r="JBF39" s="372"/>
      <c r="JBG39" s="372"/>
      <c r="JBH39" s="372"/>
      <c r="JBI39" s="372"/>
      <c r="JBJ39" s="372"/>
      <c r="JBK39" s="372"/>
      <c r="JBL39" s="372"/>
      <c r="JBM39" s="372"/>
      <c r="JBN39" s="372"/>
      <c r="JBO39" s="372"/>
      <c r="JBP39" s="372"/>
      <c r="JBQ39" s="372"/>
      <c r="JBR39" s="372"/>
      <c r="JBS39" s="372"/>
      <c r="JBT39" s="372"/>
      <c r="JBU39" s="372"/>
      <c r="JBV39" s="372"/>
      <c r="JBW39" s="372"/>
      <c r="JBX39" s="372"/>
      <c r="JBY39" s="372"/>
      <c r="JBZ39" s="372"/>
      <c r="JCA39" s="372"/>
      <c r="JCB39" s="372"/>
      <c r="JCC39" s="372"/>
      <c r="JCD39" s="372"/>
      <c r="JCE39" s="372"/>
      <c r="JCF39" s="372"/>
      <c r="JCG39" s="372"/>
      <c r="JCH39" s="372"/>
      <c r="JCI39" s="372"/>
      <c r="JCJ39" s="372"/>
      <c r="JCK39" s="372"/>
      <c r="JCL39" s="372"/>
      <c r="JCM39" s="372"/>
      <c r="JCN39" s="372"/>
      <c r="JCO39" s="372"/>
      <c r="JCP39" s="372"/>
      <c r="JCQ39" s="372"/>
      <c r="JCR39" s="372"/>
      <c r="JCS39" s="372"/>
      <c r="JCT39" s="372"/>
      <c r="JCU39" s="372"/>
      <c r="JCV39" s="372"/>
      <c r="JCW39" s="372"/>
      <c r="JCX39" s="372"/>
      <c r="JCY39" s="372"/>
      <c r="JCZ39" s="372"/>
      <c r="JDA39" s="372"/>
      <c r="JDB39" s="372"/>
      <c r="JDC39" s="372"/>
      <c r="JDD39" s="372"/>
      <c r="JDE39" s="372"/>
      <c r="JDF39" s="372"/>
      <c r="JDG39" s="372"/>
      <c r="JDH39" s="372"/>
      <c r="JDI39" s="372"/>
      <c r="JDJ39" s="372"/>
      <c r="JDK39" s="372"/>
      <c r="JDL39" s="372"/>
      <c r="JDM39" s="372"/>
      <c r="JDN39" s="372"/>
      <c r="JDO39" s="372"/>
      <c r="JDP39" s="372"/>
      <c r="JDQ39" s="372"/>
      <c r="JDR39" s="372"/>
      <c r="JDS39" s="372"/>
      <c r="JDT39" s="372"/>
      <c r="JDU39" s="372"/>
      <c r="JDV39" s="372"/>
      <c r="JDW39" s="372"/>
      <c r="JDX39" s="372"/>
      <c r="JDY39" s="372"/>
      <c r="JDZ39" s="372"/>
      <c r="JEA39" s="372"/>
      <c r="JEB39" s="372"/>
      <c r="JEC39" s="372"/>
      <c r="JED39" s="372"/>
      <c r="JEE39" s="372"/>
      <c r="JEF39" s="372"/>
      <c r="JEG39" s="372"/>
      <c r="JEH39" s="372"/>
      <c r="JEI39" s="372"/>
      <c r="JEJ39" s="372"/>
      <c r="JEK39" s="372"/>
      <c r="JEL39" s="372"/>
      <c r="JEM39" s="372"/>
      <c r="JEN39" s="372"/>
      <c r="JEO39" s="372"/>
      <c r="JEP39" s="372"/>
      <c r="JEQ39" s="372"/>
      <c r="JER39" s="372"/>
      <c r="JES39" s="372"/>
      <c r="JET39" s="372"/>
      <c r="JEU39" s="372"/>
      <c r="JEV39" s="372"/>
      <c r="JEW39" s="372"/>
      <c r="JEX39" s="372"/>
      <c r="JEY39" s="372"/>
      <c r="JEZ39" s="372"/>
      <c r="JFA39" s="372"/>
      <c r="JFB39" s="372"/>
      <c r="JFC39" s="372"/>
      <c r="JFD39" s="372"/>
      <c r="JFE39" s="372"/>
      <c r="JFF39" s="372"/>
      <c r="JFG39" s="372"/>
      <c r="JFH39" s="372"/>
      <c r="JFI39" s="372"/>
      <c r="JFJ39" s="372"/>
      <c r="JFK39" s="372"/>
      <c r="JFL39" s="372"/>
      <c r="JFM39" s="372"/>
      <c r="JFN39" s="372"/>
      <c r="JFO39" s="372"/>
      <c r="JFP39" s="372"/>
      <c r="JFQ39" s="372"/>
      <c r="JFR39" s="372"/>
      <c r="JFS39" s="372"/>
      <c r="JFT39" s="372"/>
      <c r="JFU39" s="372"/>
      <c r="JFV39" s="372"/>
      <c r="JFW39" s="372"/>
      <c r="JFX39" s="372"/>
      <c r="JFY39" s="372"/>
      <c r="JFZ39" s="372"/>
      <c r="JGA39" s="372"/>
      <c r="JGB39" s="372"/>
      <c r="JGC39" s="372"/>
      <c r="JGD39" s="372"/>
      <c r="JGE39" s="372"/>
      <c r="JGF39" s="372"/>
      <c r="JGG39" s="372"/>
      <c r="JGH39" s="372"/>
      <c r="JGI39" s="372"/>
      <c r="JGJ39" s="372"/>
      <c r="JGK39" s="372"/>
      <c r="JGL39" s="372"/>
      <c r="JGM39" s="372"/>
      <c r="JGN39" s="372"/>
      <c r="JGO39" s="372"/>
      <c r="JGP39" s="372"/>
      <c r="JGQ39" s="372"/>
      <c r="JGR39" s="372"/>
      <c r="JGS39" s="372"/>
      <c r="JGT39" s="372"/>
      <c r="JGU39" s="372"/>
      <c r="JGV39" s="372"/>
      <c r="JGW39" s="372"/>
      <c r="JGX39" s="372"/>
      <c r="JGY39" s="372"/>
      <c r="JGZ39" s="372"/>
      <c r="JHA39" s="372"/>
      <c r="JHB39" s="372"/>
      <c r="JHC39" s="372"/>
      <c r="JHD39" s="372"/>
      <c r="JHE39" s="372"/>
      <c r="JHF39" s="372"/>
      <c r="JHG39" s="372"/>
      <c r="JHH39" s="372"/>
      <c r="JHI39" s="372"/>
      <c r="JHJ39" s="372"/>
      <c r="JHK39" s="372"/>
      <c r="JHL39" s="372"/>
      <c r="JHM39" s="372"/>
      <c r="JHN39" s="372"/>
      <c r="JHO39" s="372"/>
      <c r="JHP39" s="372"/>
      <c r="JHQ39" s="372"/>
      <c r="JHR39" s="372"/>
      <c r="JHS39" s="372"/>
      <c r="JHT39" s="372"/>
      <c r="JHU39" s="372"/>
      <c r="JHV39" s="372"/>
      <c r="JHW39" s="372"/>
      <c r="JHX39" s="372"/>
      <c r="JHY39" s="372"/>
      <c r="JHZ39" s="372"/>
      <c r="JIA39" s="372"/>
      <c r="JIB39" s="372"/>
      <c r="JIC39" s="372"/>
      <c r="JID39" s="372"/>
      <c r="JIE39" s="372"/>
      <c r="JIF39" s="372"/>
      <c r="JIG39" s="372"/>
      <c r="JIH39" s="372"/>
      <c r="JII39" s="372"/>
      <c r="JIJ39" s="372"/>
      <c r="JIK39" s="372"/>
      <c r="JIL39" s="372"/>
      <c r="JIM39" s="372"/>
      <c r="JIN39" s="372"/>
      <c r="JIO39" s="372"/>
      <c r="JIP39" s="372"/>
      <c r="JIQ39" s="372"/>
      <c r="JIR39" s="372"/>
      <c r="JIS39" s="372"/>
      <c r="JIT39" s="372"/>
      <c r="JIU39" s="372"/>
      <c r="JIV39" s="372"/>
      <c r="JIW39" s="372"/>
      <c r="JIX39" s="372"/>
      <c r="JIY39" s="372"/>
      <c r="JIZ39" s="372"/>
      <c r="JJA39" s="372"/>
      <c r="JJB39" s="372"/>
      <c r="JJC39" s="372"/>
      <c r="JJD39" s="372"/>
      <c r="JJE39" s="372"/>
      <c r="JJF39" s="372"/>
      <c r="JJG39" s="372"/>
      <c r="JJH39" s="372"/>
      <c r="JJI39" s="372"/>
      <c r="JJJ39" s="372"/>
      <c r="JJK39" s="372"/>
      <c r="JJL39" s="372"/>
      <c r="JJM39" s="372"/>
      <c r="JJN39" s="372"/>
      <c r="JJO39" s="372"/>
      <c r="JJP39" s="372"/>
      <c r="JJQ39" s="372"/>
      <c r="JJR39" s="372"/>
      <c r="JJS39" s="372"/>
      <c r="JJT39" s="372"/>
      <c r="JJU39" s="372"/>
      <c r="JJV39" s="372"/>
      <c r="JJW39" s="372"/>
      <c r="JJX39" s="372"/>
      <c r="JJY39" s="372"/>
      <c r="JJZ39" s="372"/>
      <c r="JKA39" s="372"/>
      <c r="JKB39" s="372"/>
      <c r="JKC39" s="372"/>
      <c r="JKD39" s="372"/>
      <c r="JKE39" s="372"/>
      <c r="JKF39" s="372"/>
      <c r="JKG39" s="372"/>
      <c r="JKH39" s="372"/>
      <c r="JKI39" s="372"/>
      <c r="JKJ39" s="372"/>
      <c r="JKK39" s="372"/>
      <c r="JKL39" s="372"/>
      <c r="JKM39" s="372"/>
      <c r="JKN39" s="372"/>
      <c r="JKO39" s="372"/>
      <c r="JKP39" s="372"/>
      <c r="JKQ39" s="372"/>
      <c r="JKR39" s="372"/>
      <c r="JKS39" s="372"/>
      <c r="JKT39" s="372"/>
      <c r="JKU39" s="372"/>
      <c r="JKV39" s="372"/>
      <c r="JKW39" s="372"/>
      <c r="JKX39" s="372"/>
      <c r="JKY39" s="372"/>
      <c r="JKZ39" s="372"/>
      <c r="JLA39" s="372"/>
      <c r="JLB39" s="372"/>
      <c r="JLC39" s="372"/>
      <c r="JLD39" s="372"/>
      <c r="JLE39" s="372"/>
      <c r="JLF39" s="372"/>
      <c r="JLG39" s="372"/>
      <c r="JLH39" s="372"/>
      <c r="JLI39" s="372"/>
      <c r="JLJ39" s="372"/>
      <c r="JLK39" s="372"/>
      <c r="JLL39" s="372"/>
      <c r="JLM39" s="372"/>
      <c r="JLN39" s="372"/>
      <c r="JLO39" s="372"/>
      <c r="JLP39" s="372"/>
      <c r="JLQ39" s="372"/>
      <c r="JLR39" s="372"/>
      <c r="JLS39" s="372"/>
      <c r="JLT39" s="372"/>
      <c r="JLU39" s="372"/>
      <c r="JLV39" s="372"/>
      <c r="JLW39" s="372"/>
      <c r="JLX39" s="372"/>
      <c r="JLY39" s="372"/>
      <c r="JLZ39" s="372"/>
      <c r="JMA39" s="372"/>
      <c r="JMB39" s="372"/>
      <c r="JMC39" s="372"/>
      <c r="JMD39" s="372"/>
      <c r="JME39" s="372"/>
      <c r="JMF39" s="372"/>
      <c r="JMG39" s="372"/>
      <c r="JMH39" s="372"/>
      <c r="JMI39" s="372"/>
      <c r="JMJ39" s="372"/>
      <c r="JMK39" s="372"/>
      <c r="JML39" s="372"/>
      <c r="JMM39" s="372"/>
      <c r="JMN39" s="372"/>
      <c r="JMO39" s="372"/>
      <c r="JMP39" s="372"/>
      <c r="JMQ39" s="372"/>
      <c r="JMR39" s="372"/>
      <c r="JMS39" s="372"/>
      <c r="JMT39" s="372"/>
      <c r="JMU39" s="372"/>
      <c r="JMV39" s="372"/>
      <c r="JMW39" s="372"/>
      <c r="JMX39" s="372"/>
      <c r="JMY39" s="372"/>
      <c r="JMZ39" s="372"/>
      <c r="JNA39" s="372"/>
      <c r="JNB39" s="372"/>
      <c r="JNC39" s="372"/>
      <c r="JND39" s="372"/>
      <c r="JNE39" s="372"/>
      <c r="JNF39" s="372"/>
      <c r="JNG39" s="372"/>
      <c r="JNH39" s="372"/>
      <c r="JNI39" s="372"/>
      <c r="JNJ39" s="372"/>
      <c r="JNK39" s="372"/>
      <c r="JNL39" s="372"/>
      <c r="JNM39" s="372"/>
      <c r="JNN39" s="372"/>
      <c r="JNO39" s="372"/>
      <c r="JNP39" s="372"/>
      <c r="JNQ39" s="372"/>
      <c r="JNR39" s="372"/>
      <c r="JNS39" s="372"/>
      <c r="JNT39" s="372"/>
      <c r="JNU39" s="372"/>
      <c r="JNV39" s="372"/>
      <c r="JNW39" s="372"/>
      <c r="JNX39" s="372"/>
      <c r="JNY39" s="372"/>
      <c r="JNZ39" s="372"/>
      <c r="JOA39" s="372"/>
      <c r="JOB39" s="372"/>
      <c r="JOC39" s="372"/>
      <c r="JOD39" s="372"/>
      <c r="JOE39" s="372"/>
      <c r="JOF39" s="372"/>
      <c r="JOG39" s="372"/>
      <c r="JOH39" s="372"/>
      <c r="JOI39" s="372"/>
      <c r="JOJ39" s="372"/>
      <c r="JOK39" s="372"/>
      <c r="JOL39" s="372"/>
      <c r="JOM39" s="372"/>
      <c r="JON39" s="372"/>
      <c r="JOO39" s="372"/>
      <c r="JOP39" s="372"/>
      <c r="JOQ39" s="372"/>
      <c r="JOR39" s="372"/>
      <c r="JOS39" s="372"/>
      <c r="JOT39" s="372"/>
      <c r="JOU39" s="372"/>
      <c r="JOV39" s="372"/>
      <c r="JOW39" s="372"/>
      <c r="JOX39" s="372"/>
      <c r="JOY39" s="372"/>
      <c r="JOZ39" s="372"/>
      <c r="JPA39" s="372"/>
      <c r="JPB39" s="372"/>
      <c r="JPC39" s="372"/>
      <c r="JPD39" s="372"/>
      <c r="JPE39" s="372"/>
      <c r="JPF39" s="372"/>
      <c r="JPG39" s="372"/>
      <c r="JPH39" s="372"/>
      <c r="JPI39" s="372"/>
      <c r="JPJ39" s="372"/>
      <c r="JPK39" s="372"/>
      <c r="JPL39" s="372"/>
      <c r="JPM39" s="372"/>
      <c r="JPN39" s="372"/>
      <c r="JPO39" s="372"/>
      <c r="JPP39" s="372"/>
      <c r="JPQ39" s="372"/>
      <c r="JPR39" s="372"/>
      <c r="JPS39" s="372"/>
      <c r="JPT39" s="372"/>
      <c r="JPU39" s="372"/>
      <c r="JPV39" s="372"/>
      <c r="JPW39" s="372"/>
      <c r="JPX39" s="372"/>
      <c r="JPY39" s="372"/>
      <c r="JPZ39" s="372"/>
      <c r="JQA39" s="372"/>
      <c r="JQB39" s="372"/>
      <c r="JQC39" s="372"/>
      <c r="JQD39" s="372"/>
      <c r="JQE39" s="372"/>
      <c r="JQF39" s="372"/>
      <c r="JQG39" s="372"/>
      <c r="JQH39" s="372"/>
      <c r="JQI39" s="372"/>
      <c r="JQJ39" s="372"/>
      <c r="JQK39" s="372"/>
      <c r="JQL39" s="372"/>
      <c r="JQM39" s="372"/>
      <c r="JQN39" s="372"/>
      <c r="JQO39" s="372"/>
      <c r="JQP39" s="372"/>
      <c r="JQQ39" s="372"/>
      <c r="JQR39" s="372"/>
      <c r="JQS39" s="372"/>
      <c r="JQT39" s="372"/>
      <c r="JQU39" s="372"/>
      <c r="JQV39" s="372"/>
      <c r="JQW39" s="372"/>
      <c r="JQX39" s="372"/>
      <c r="JQY39" s="372"/>
      <c r="JQZ39" s="372"/>
      <c r="JRA39" s="372"/>
      <c r="JRB39" s="372"/>
      <c r="JRC39" s="372"/>
      <c r="JRD39" s="372"/>
      <c r="JRE39" s="372"/>
      <c r="JRF39" s="372"/>
      <c r="JRG39" s="372"/>
      <c r="JRH39" s="372"/>
      <c r="JRI39" s="372"/>
      <c r="JRJ39" s="372"/>
      <c r="JRK39" s="372"/>
      <c r="JRL39" s="372"/>
      <c r="JRM39" s="372"/>
      <c r="JRN39" s="372"/>
      <c r="JRO39" s="372"/>
      <c r="JRP39" s="372"/>
      <c r="JRQ39" s="372"/>
      <c r="JRR39" s="372"/>
      <c r="JRS39" s="372"/>
      <c r="JRT39" s="372"/>
      <c r="JRU39" s="372"/>
      <c r="JRV39" s="372"/>
      <c r="JRW39" s="372"/>
      <c r="JRX39" s="372"/>
      <c r="JRY39" s="372"/>
      <c r="JRZ39" s="372"/>
      <c r="JSA39" s="372"/>
      <c r="JSB39" s="372"/>
      <c r="JSC39" s="372"/>
      <c r="JSD39" s="372"/>
      <c r="JSE39" s="372"/>
      <c r="JSF39" s="372"/>
      <c r="JSG39" s="372"/>
      <c r="JSH39" s="372"/>
      <c r="JSI39" s="372"/>
      <c r="JSJ39" s="372"/>
      <c r="JSK39" s="372"/>
      <c r="JSL39" s="372"/>
      <c r="JSM39" s="372"/>
      <c r="JSN39" s="372"/>
      <c r="JSO39" s="372"/>
      <c r="JSP39" s="372"/>
      <c r="JSQ39" s="372"/>
      <c r="JSR39" s="372"/>
      <c r="JSS39" s="372"/>
      <c r="JST39" s="372"/>
      <c r="JSU39" s="372"/>
      <c r="JSV39" s="372"/>
      <c r="JSW39" s="372"/>
      <c r="JSX39" s="372"/>
      <c r="JSY39" s="372"/>
      <c r="JSZ39" s="372"/>
      <c r="JTA39" s="372"/>
      <c r="JTB39" s="372"/>
      <c r="JTC39" s="372"/>
      <c r="JTD39" s="372"/>
      <c r="JTE39" s="372"/>
      <c r="JTF39" s="372"/>
      <c r="JTG39" s="372"/>
      <c r="JTH39" s="372"/>
      <c r="JTI39" s="372"/>
      <c r="JTJ39" s="372"/>
      <c r="JTK39" s="372"/>
      <c r="JTL39" s="372"/>
      <c r="JTM39" s="372"/>
      <c r="JTN39" s="372"/>
      <c r="JTO39" s="372"/>
      <c r="JTP39" s="372"/>
      <c r="JTQ39" s="372"/>
      <c r="JTR39" s="372"/>
      <c r="JTS39" s="372"/>
      <c r="JTT39" s="372"/>
      <c r="JTU39" s="372"/>
      <c r="JTV39" s="372"/>
      <c r="JTW39" s="372"/>
      <c r="JTX39" s="372"/>
      <c r="JTY39" s="372"/>
      <c r="JTZ39" s="372"/>
      <c r="JUA39" s="372"/>
      <c r="JUB39" s="372"/>
      <c r="JUC39" s="372"/>
      <c r="JUD39" s="372"/>
      <c r="JUE39" s="372"/>
      <c r="JUF39" s="372"/>
      <c r="JUG39" s="372"/>
      <c r="JUH39" s="372"/>
      <c r="JUI39" s="372"/>
      <c r="JUJ39" s="372"/>
      <c r="JUK39" s="372"/>
      <c r="JUL39" s="372"/>
      <c r="JUM39" s="372"/>
      <c r="JUN39" s="372"/>
      <c r="JUO39" s="372"/>
      <c r="JUP39" s="372"/>
      <c r="JUQ39" s="372"/>
      <c r="JUR39" s="372"/>
      <c r="JUS39" s="372"/>
      <c r="JUT39" s="372"/>
      <c r="JUU39" s="372"/>
      <c r="JUV39" s="372"/>
      <c r="JUW39" s="372"/>
      <c r="JUX39" s="372"/>
      <c r="JUY39" s="372"/>
      <c r="JUZ39" s="372"/>
      <c r="JVA39" s="372"/>
      <c r="JVB39" s="372"/>
      <c r="JVC39" s="372"/>
      <c r="JVD39" s="372"/>
      <c r="JVE39" s="372"/>
      <c r="JVF39" s="372"/>
      <c r="JVG39" s="372"/>
      <c r="JVH39" s="372"/>
      <c r="JVI39" s="372"/>
      <c r="JVJ39" s="372"/>
      <c r="JVK39" s="372"/>
      <c r="JVL39" s="372"/>
      <c r="JVM39" s="372"/>
      <c r="JVN39" s="372"/>
      <c r="JVO39" s="372"/>
      <c r="JVP39" s="372"/>
      <c r="JVQ39" s="372"/>
      <c r="JVR39" s="372"/>
      <c r="JVS39" s="372"/>
      <c r="JVT39" s="372"/>
      <c r="JVU39" s="372"/>
      <c r="JVV39" s="372"/>
      <c r="JVW39" s="372"/>
      <c r="JVX39" s="372"/>
      <c r="JVY39" s="372"/>
      <c r="JVZ39" s="372"/>
      <c r="JWA39" s="372"/>
      <c r="JWB39" s="372"/>
      <c r="JWC39" s="372"/>
      <c r="JWD39" s="372"/>
      <c r="JWE39" s="372"/>
      <c r="JWF39" s="372"/>
      <c r="JWG39" s="372"/>
      <c r="JWH39" s="372"/>
      <c r="JWI39" s="372"/>
      <c r="JWJ39" s="372"/>
      <c r="JWK39" s="372"/>
      <c r="JWL39" s="372"/>
      <c r="JWM39" s="372"/>
      <c r="JWN39" s="372"/>
      <c r="JWO39" s="372"/>
      <c r="JWP39" s="372"/>
      <c r="JWQ39" s="372"/>
      <c r="JWR39" s="372"/>
      <c r="JWS39" s="372"/>
      <c r="JWT39" s="372"/>
      <c r="JWU39" s="372"/>
      <c r="JWV39" s="372"/>
      <c r="JWW39" s="372"/>
      <c r="JWX39" s="372"/>
      <c r="JWY39" s="372"/>
      <c r="JWZ39" s="372"/>
      <c r="JXA39" s="372"/>
      <c r="JXB39" s="372"/>
      <c r="JXC39" s="372"/>
      <c r="JXD39" s="372"/>
      <c r="JXE39" s="372"/>
      <c r="JXF39" s="372"/>
      <c r="JXG39" s="372"/>
      <c r="JXH39" s="372"/>
      <c r="JXI39" s="372"/>
      <c r="JXJ39" s="372"/>
      <c r="JXK39" s="372"/>
      <c r="JXL39" s="372"/>
      <c r="JXM39" s="372"/>
      <c r="JXN39" s="372"/>
      <c r="JXO39" s="372"/>
      <c r="JXP39" s="372"/>
      <c r="JXQ39" s="372"/>
      <c r="JXR39" s="372"/>
      <c r="JXS39" s="372"/>
      <c r="JXT39" s="372"/>
      <c r="JXU39" s="372"/>
      <c r="JXV39" s="372"/>
      <c r="JXW39" s="372"/>
      <c r="JXX39" s="372"/>
      <c r="JXY39" s="372"/>
      <c r="JXZ39" s="372"/>
      <c r="JYA39" s="372"/>
      <c r="JYB39" s="372"/>
      <c r="JYC39" s="372"/>
      <c r="JYD39" s="372"/>
      <c r="JYE39" s="372"/>
      <c r="JYF39" s="372"/>
      <c r="JYG39" s="372"/>
      <c r="JYH39" s="372"/>
      <c r="JYI39" s="372"/>
      <c r="JYJ39" s="372"/>
      <c r="JYK39" s="372"/>
      <c r="JYL39" s="372"/>
      <c r="JYM39" s="372"/>
      <c r="JYN39" s="372"/>
      <c r="JYO39" s="372"/>
      <c r="JYP39" s="372"/>
      <c r="JYQ39" s="372"/>
      <c r="JYR39" s="372"/>
      <c r="JYS39" s="372"/>
      <c r="JYT39" s="372"/>
      <c r="JYU39" s="372"/>
      <c r="JYV39" s="372"/>
      <c r="JYW39" s="372"/>
      <c r="JYX39" s="372"/>
      <c r="JYY39" s="372"/>
      <c r="JYZ39" s="372"/>
      <c r="JZA39" s="372"/>
      <c r="JZB39" s="372"/>
      <c r="JZC39" s="372"/>
      <c r="JZD39" s="372"/>
      <c r="JZE39" s="372"/>
      <c r="JZF39" s="372"/>
      <c r="JZG39" s="372"/>
      <c r="JZH39" s="372"/>
      <c r="JZI39" s="372"/>
      <c r="JZJ39" s="372"/>
      <c r="JZK39" s="372"/>
      <c r="JZL39" s="372"/>
      <c r="JZM39" s="372"/>
      <c r="JZN39" s="372"/>
      <c r="JZO39" s="372"/>
      <c r="JZP39" s="372"/>
      <c r="JZQ39" s="372"/>
      <c r="JZR39" s="372"/>
      <c r="JZS39" s="372"/>
      <c r="JZT39" s="372"/>
      <c r="JZU39" s="372"/>
      <c r="JZV39" s="372"/>
      <c r="JZW39" s="372"/>
      <c r="JZX39" s="372"/>
      <c r="JZY39" s="372"/>
      <c r="JZZ39" s="372"/>
      <c r="KAA39" s="372"/>
      <c r="KAB39" s="372"/>
      <c r="KAC39" s="372"/>
      <c r="KAD39" s="372"/>
      <c r="KAE39" s="372"/>
      <c r="KAF39" s="372"/>
      <c r="KAG39" s="372"/>
      <c r="KAH39" s="372"/>
      <c r="KAI39" s="372"/>
      <c r="KAJ39" s="372"/>
      <c r="KAK39" s="372"/>
      <c r="KAL39" s="372"/>
      <c r="KAM39" s="372"/>
      <c r="KAN39" s="372"/>
      <c r="KAO39" s="372"/>
      <c r="KAP39" s="372"/>
      <c r="KAQ39" s="372"/>
      <c r="KAR39" s="372"/>
      <c r="KAS39" s="372"/>
      <c r="KAT39" s="372"/>
      <c r="KAU39" s="372"/>
      <c r="KAV39" s="372"/>
      <c r="KAW39" s="372"/>
      <c r="KAX39" s="372"/>
      <c r="KAY39" s="372"/>
      <c r="KAZ39" s="372"/>
      <c r="KBA39" s="372"/>
      <c r="KBB39" s="372"/>
      <c r="KBC39" s="372"/>
      <c r="KBD39" s="372"/>
      <c r="KBE39" s="372"/>
      <c r="KBF39" s="372"/>
      <c r="KBG39" s="372"/>
      <c r="KBH39" s="372"/>
      <c r="KBI39" s="372"/>
      <c r="KBJ39" s="372"/>
      <c r="KBK39" s="372"/>
      <c r="KBL39" s="372"/>
      <c r="KBM39" s="372"/>
      <c r="KBN39" s="372"/>
      <c r="KBO39" s="372"/>
      <c r="KBP39" s="372"/>
      <c r="KBQ39" s="372"/>
      <c r="KBR39" s="372"/>
      <c r="KBS39" s="372"/>
      <c r="KBT39" s="372"/>
      <c r="KBU39" s="372"/>
      <c r="KBV39" s="372"/>
      <c r="KBW39" s="372"/>
      <c r="KBX39" s="372"/>
      <c r="KBY39" s="372"/>
      <c r="KBZ39" s="372"/>
      <c r="KCA39" s="372"/>
      <c r="KCB39" s="372"/>
      <c r="KCC39" s="372"/>
      <c r="KCD39" s="372"/>
      <c r="KCE39" s="372"/>
      <c r="KCF39" s="372"/>
      <c r="KCG39" s="372"/>
      <c r="KCH39" s="372"/>
      <c r="KCI39" s="372"/>
      <c r="KCJ39" s="372"/>
      <c r="KCK39" s="372"/>
      <c r="KCL39" s="372"/>
      <c r="KCM39" s="372"/>
      <c r="KCN39" s="372"/>
      <c r="KCO39" s="372"/>
      <c r="KCP39" s="372"/>
      <c r="KCQ39" s="372"/>
      <c r="KCR39" s="372"/>
      <c r="KCS39" s="372"/>
      <c r="KCT39" s="372"/>
      <c r="KCU39" s="372"/>
      <c r="KCV39" s="372"/>
      <c r="KCW39" s="372"/>
      <c r="KCX39" s="372"/>
      <c r="KCY39" s="372"/>
      <c r="KCZ39" s="372"/>
      <c r="KDA39" s="372"/>
      <c r="KDB39" s="372"/>
      <c r="KDC39" s="372"/>
      <c r="KDD39" s="372"/>
      <c r="KDE39" s="372"/>
      <c r="KDF39" s="372"/>
      <c r="KDG39" s="372"/>
      <c r="KDH39" s="372"/>
      <c r="KDI39" s="372"/>
      <c r="KDJ39" s="372"/>
      <c r="KDK39" s="372"/>
      <c r="KDL39" s="372"/>
      <c r="KDM39" s="372"/>
      <c r="KDN39" s="372"/>
      <c r="KDO39" s="372"/>
      <c r="KDP39" s="372"/>
      <c r="KDQ39" s="372"/>
      <c r="KDR39" s="372"/>
      <c r="KDS39" s="372"/>
      <c r="KDT39" s="372"/>
      <c r="KDU39" s="372"/>
      <c r="KDV39" s="372"/>
      <c r="KDW39" s="372"/>
      <c r="KDX39" s="372"/>
      <c r="KDY39" s="372"/>
      <c r="KDZ39" s="372"/>
      <c r="KEA39" s="372"/>
      <c r="KEB39" s="372"/>
      <c r="KEC39" s="372"/>
      <c r="KED39" s="372"/>
      <c r="KEE39" s="372"/>
      <c r="KEF39" s="372"/>
      <c r="KEG39" s="372"/>
      <c r="KEH39" s="372"/>
      <c r="KEI39" s="372"/>
      <c r="KEJ39" s="372"/>
      <c r="KEK39" s="372"/>
      <c r="KEL39" s="372"/>
      <c r="KEM39" s="372"/>
      <c r="KEN39" s="372"/>
      <c r="KEO39" s="372"/>
      <c r="KEP39" s="372"/>
      <c r="KEQ39" s="372"/>
      <c r="KER39" s="372"/>
      <c r="KES39" s="372"/>
      <c r="KET39" s="372"/>
      <c r="KEU39" s="372"/>
      <c r="KEV39" s="372"/>
      <c r="KEW39" s="372"/>
      <c r="KEX39" s="372"/>
      <c r="KEY39" s="372"/>
      <c r="KEZ39" s="372"/>
      <c r="KFA39" s="372"/>
      <c r="KFB39" s="372"/>
      <c r="KFC39" s="372"/>
      <c r="KFD39" s="372"/>
      <c r="KFE39" s="372"/>
      <c r="KFF39" s="372"/>
      <c r="KFG39" s="372"/>
      <c r="KFH39" s="372"/>
      <c r="KFI39" s="372"/>
      <c r="KFJ39" s="372"/>
      <c r="KFK39" s="372"/>
      <c r="KFL39" s="372"/>
      <c r="KFM39" s="372"/>
      <c r="KFN39" s="372"/>
      <c r="KFO39" s="372"/>
      <c r="KFP39" s="372"/>
      <c r="KFQ39" s="372"/>
      <c r="KFR39" s="372"/>
      <c r="KFS39" s="372"/>
      <c r="KFT39" s="372"/>
      <c r="KFU39" s="372"/>
      <c r="KFV39" s="372"/>
      <c r="KFW39" s="372"/>
      <c r="KFX39" s="372"/>
      <c r="KFY39" s="372"/>
      <c r="KFZ39" s="372"/>
      <c r="KGA39" s="372"/>
      <c r="KGB39" s="372"/>
      <c r="KGC39" s="372"/>
      <c r="KGD39" s="372"/>
      <c r="KGE39" s="372"/>
      <c r="KGF39" s="372"/>
      <c r="KGG39" s="372"/>
      <c r="KGH39" s="372"/>
      <c r="KGI39" s="372"/>
      <c r="KGJ39" s="372"/>
      <c r="KGK39" s="372"/>
      <c r="KGL39" s="372"/>
      <c r="KGM39" s="372"/>
      <c r="KGN39" s="372"/>
      <c r="KGO39" s="372"/>
      <c r="KGP39" s="372"/>
      <c r="KGQ39" s="372"/>
      <c r="KGR39" s="372"/>
      <c r="KGS39" s="372"/>
      <c r="KGT39" s="372"/>
      <c r="KGU39" s="372"/>
      <c r="KGV39" s="372"/>
      <c r="KGW39" s="372"/>
      <c r="KGX39" s="372"/>
      <c r="KGY39" s="372"/>
      <c r="KGZ39" s="372"/>
      <c r="KHA39" s="372"/>
      <c r="KHB39" s="372"/>
      <c r="KHC39" s="372"/>
      <c r="KHD39" s="372"/>
      <c r="KHE39" s="372"/>
      <c r="KHF39" s="372"/>
      <c r="KHG39" s="372"/>
      <c r="KHH39" s="372"/>
      <c r="KHI39" s="372"/>
      <c r="KHJ39" s="372"/>
      <c r="KHK39" s="372"/>
      <c r="KHL39" s="372"/>
      <c r="KHM39" s="372"/>
      <c r="KHN39" s="372"/>
      <c r="KHO39" s="372"/>
      <c r="KHP39" s="372"/>
      <c r="KHQ39" s="372"/>
      <c r="KHR39" s="372"/>
      <c r="KHS39" s="372"/>
      <c r="KHT39" s="372"/>
      <c r="KHU39" s="372"/>
      <c r="KHV39" s="372"/>
      <c r="KHW39" s="372"/>
      <c r="KHX39" s="372"/>
      <c r="KHY39" s="372"/>
      <c r="KHZ39" s="372"/>
      <c r="KIA39" s="372"/>
      <c r="KIB39" s="372"/>
      <c r="KIC39" s="372"/>
      <c r="KID39" s="372"/>
      <c r="KIE39" s="372"/>
      <c r="KIF39" s="372"/>
      <c r="KIG39" s="372"/>
      <c r="KIH39" s="372"/>
      <c r="KII39" s="372"/>
      <c r="KIJ39" s="372"/>
      <c r="KIK39" s="372"/>
      <c r="KIL39" s="372"/>
      <c r="KIM39" s="372"/>
      <c r="KIN39" s="372"/>
      <c r="KIO39" s="372"/>
      <c r="KIP39" s="372"/>
      <c r="KIQ39" s="372"/>
      <c r="KIR39" s="372"/>
      <c r="KIS39" s="372"/>
      <c r="KIT39" s="372"/>
      <c r="KIU39" s="372"/>
      <c r="KIV39" s="372"/>
      <c r="KIW39" s="372"/>
      <c r="KIX39" s="372"/>
      <c r="KIY39" s="372"/>
      <c r="KIZ39" s="372"/>
      <c r="KJA39" s="372"/>
      <c r="KJB39" s="372"/>
      <c r="KJC39" s="372"/>
      <c r="KJD39" s="372"/>
      <c r="KJE39" s="372"/>
      <c r="KJF39" s="372"/>
      <c r="KJG39" s="372"/>
      <c r="KJH39" s="372"/>
      <c r="KJI39" s="372"/>
      <c r="KJJ39" s="372"/>
      <c r="KJK39" s="372"/>
      <c r="KJL39" s="372"/>
      <c r="KJM39" s="372"/>
      <c r="KJN39" s="372"/>
      <c r="KJO39" s="372"/>
      <c r="KJP39" s="372"/>
      <c r="KJQ39" s="372"/>
      <c r="KJR39" s="372"/>
      <c r="KJS39" s="372"/>
      <c r="KJT39" s="372"/>
      <c r="KJU39" s="372"/>
      <c r="KJV39" s="372"/>
      <c r="KJW39" s="372"/>
      <c r="KJX39" s="372"/>
      <c r="KJY39" s="372"/>
      <c r="KJZ39" s="372"/>
      <c r="KKA39" s="372"/>
      <c r="KKB39" s="372"/>
      <c r="KKC39" s="372"/>
      <c r="KKD39" s="372"/>
      <c r="KKE39" s="372"/>
      <c r="KKF39" s="372"/>
      <c r="KKG39" s="372"/>
      <c r="KKH39" s="372"/>
      <c r="KKI39" s="372"/>
      <c r="KKJ39" s="372"/>
      <c r="KKK39" s="372"/>
      <c r="KKL39" s="372"/>
      <c r="KKM39" s="372"/>
      <c r="KKN39" s="372"/>
      <c r="KKO39" s="372"/>
      <c r="KKP39" s="372"/>
      <c r="KKQ39" s="372"/>
      <c r="KKR39" s="372"/>
      <c r="KKS39" s="372"/>
      <c r="KKT39" s="372"/>
      <c r="KKU39" s="372"/>
      <c r="KKV39" s="372"/>
      <c r="KKW39" s="372"/>
      <c r="KKX39" s="372"/>
      <c r="KKY39" s="372"/>
      <c r="KKZ39" s="372"/>
      <c r="KLA39" s="372"/>
      <c r="KLB39" s="372"/>
      <c r="KLC39" s="372"/>
      <c r="KLD39" s="372"/>
      <c r="KLE39" s="372"/>
      <c r="KLF39" s="372"/>
      <c r="KLG39" s="372"/>
      <c r="KLH39" s="372"/>
      <c r="KLI39" s="372"/>
      <c r="KLJ39" s="372"/>
      <c r="KLK39" s="372"/>
      <c r="KLL39" s="372"/>
      <c r="KLM39" s="372"/>
      <c r="KLN39" s="372"/>
      <c r="KLO39" s="372"/>
      <c r="KLP39" s="372"/>
      <c r="KLQ39" s="372"/>
      <c r="KLR39" s="372"/>
      <c r="KLS39" s="372"/>
      <c r="KLT39" s="372"/>
      <c r="KLU39" s="372"/>
      <c r="KLV39" s="372"/>
      <c r="KLW39" s="372"/>
      <c r="KLX39" s="372"/>
      <c r="KLY39" s="372"/>
      <c r="KLZ39" s="372"/>
      <c r="KMA39" s="372"/>
      <c r="KMB39" s="372"/>
      <c r="KMC39" s="372"/>
      <c r="KMD39" s="372"/>
      <c r="KME39" s="372"/>
      <c r="KMF39" s="372"/>
      <c r="KMG39" s="372"/>
      <c r="KMH39" s="372"/>
      <c r="KMI39" s="372"/>
      <c r="KMJ39" s="372"/>
      <c r="KMK39" s="372"/>
      <c r="KML39" s="372"/>
      <c r="KMM39" s="372"/>
      <c r="KMN39" s="372"/>
      <c r="KMO39" s="372"/>
      <c r="KMP39" s="372"/>
      <c r="KMQ39" s="372"/>
      <c r="KMR39" s="372"/>
      <c r="KMS39" s="372"/>
      <c r="KMT39" s="372"/>
      <c r="KMU39" s="372"/>
      <c r="KMV39" s="372"/>
      <c r="KMW39" s="372"/>
      <c r="KMX39" s="372"/>
      <c r="KMY39" s="372"/>
      <c r="KMZ39" s="372"/>
      <c r="KNA39" s="372"/>
      <c r="KNB39" s="372"/>
      <c r="KNC39" s="372"/>
      <c r="KND39" s="372"/>
      <c r="KNE39" s="372"/>
      <c r="KNF39" s="372"/>
      <c r="KNG39" s="372"/>
      <c r="KNH39" s="372"/>
      <c r="KNI39" s="372"/>
      <c r="KNJ39" s="372"/>
      <c r="KNK39" s="372"/>
      <c r="KNL39" s="372"/>
      <c r="KNM39" s="372"/>
      <c r="KNN39" s="372"/>
      <c r="KNO39" s="372"/>
      <c r="KNP39" s="372"/>
      <c r="KNQ39" s="372"/>
      <c r="KNR39" s="372"/>
      <c r="KNS39" s="372"/>
      <c r="KNT39" s="372"/>
      <c r="KNU39" s="372"/>
      <c r="KNV39" s="372"/>
      <c r="KNW39" s="372"/>
      <c r="KNX39" s="372"/>
      <c r="KNY39" s="372"/>
      <c r="KNZ39" s="372"/>
      <c r="KOA39" s="372"/>
      <c r="KOB39" s="372"/>
      <c r="KOC39" s="372"/>
      <c r="KOD39" s="372"/>
      <c r="KOE39" s="372"/>
      <c r="KOF39" s="372"/>
      <c r="KOG39" s="372"/>
      <c r="KOH39" s="372"/>
      <c r="KOI39" s="372"/>
      <c r="KOJ39" s="372"/>
      <c r="KOK39" s="372"/>
      <c r="KOL39" s="372"/>
      <c r="KOM39" s="372"/>
      <c r="KON39" s="372"/>
      <c r="KOO39" s="372"/>
      <c r="KOP39" s="372"/>
      <c r="KOQ39" s="372"/>
      <c r="KOR39" s="372"/>
      <c r="KOS39" s="372"/>
      <c r="KOT39" s="372"/>
      <c r="KOU39" s="372"/>
      <c r="KOV39" s="372"/>
      <c r="KOW39" s="372"/>
      <c r="KOX39" s="372"/>
      <c r="KOY39" s="372"/>
      <c r="KOZ39" s="372"/>
      <c r="KPA39" s="372"/>
      <c r="KPB39" s="372"/>
      <c r="KPC39" s="372"/>
      <c r="KPD39" s="372"/>
      <c r="KPE39" s="372"/>
      <c r="KPF39" s="372"/>
      <c r="KPG39" s="372"/>
      <c r="KPH39" s="372"/>
      <c r="KPI39" s="372"/>
      <c r="KPJ39" s="372"/>
      <c r="KPK39" s="372"/>
      <c r="KPL39" s="372"/>
      <c r="KPM39" s="372"/>
      <c r="KPN39" s="372"/>
      <c r="KPO39" s="372"/>
      <c r="KPP39" s="372"/>
      <c r="KPQ39" s="372"/>
      <c r="KPR39" s="372"/>
      <c r="KPS39" s="372"/>
      <c r="KPT39" s="372"/>
      <c r="KPU39" s="372"/>
      <c r="KPV39" s="372"/>
      <c r="KPW39" s="372"/>
      <c r="KPX39" s="372"/>
      <c r="KPY39" s="372"/>
      <c r="KPZ39" s="372"/>
      <c r="KQA39" s="372"/>
      <c r="KQB39" s="372"/>
      <c r="KQC39" s="372"/>
      <c r="KQD39" s="372"/>
      <c r="KQE39" s="372"/>
      <c r="KQF39" s="372"/>
      <c r="KQG39" s="372"/>
      <c r="KQH39" s="372"/>
      <c r="KQI39" s="372"/>
      <c r="KQJ39" s="372"/>
      <c r="KQK39" s="372"/>
      <c r="KQL39" s="372"/>
      <c r="KQM39" s="372"/>
      <c r="KQN39" s="372"/>
      <c r="KQO39" s="372"/>
      <c r="KQP39" s="372"/>
      <c r="KQQ39" s="372"/>
      <c r="KQR39" s="372"/>
      <c r="KQS39" s="372"/>
      <c r="KQT39" s="372"/>
      <c r="KQU39" s="372"/>
      <c r="KQV39" s="372"/>
      <c r="KQW39" s="372"/>
      <c r="KQX39" s="372"/>
      <c r="KQY39" s="372"/>
      <c r="KQZ39" s="372"/>
      <c r="KRA39" s="372"/>
      <c r="KRB39" s="372"/>
      <c r="KRC39" s="372"/>
      <c r="KRD39" s="372"/>
      <c r="KRE39" s="372"/>
      <c r="KRF39" s="372"/>
      <c r="KRG39" s="372"/>
      <c r="KRH39" s="372"/>
      <c r="KRI39" s="372"/>
      <c r="KRJ39" s="372"/>
      <c r="KRK39" s="372"/>
      <c r="KRL39" s="372"/>
      <c r="KRM39" s="372"/>
      <c r="KRN39" s="372"/>
      <c r="KRO39" s="372"/>
      <c r="KRP39" s="372"/>
      <c r="KRQ39" s="372"/>
      <c r="KRR39" s="372"/>
      <c r="KRS39" s="372"/>
      <c r="KRT39" s="372"/>
      <c r="KRU39" s="372"/>
      <c r="KRV39" s="372"/>
      <c r="KRW39" s="372"/>
      <c r="KRX39" s="372"/>
      <c r="KRY39" s="372"/>
      <c r="KRZ39" s="372"/>
      <c r="KSA39" s="372"/>
      <c r="KSB39" s="372"/>
      <c r="KSC39" s="372"/>
      <c r="KSD39" s="372"/>
      <c r="KSE39" s="372"/>
      <c r="KSF39" s="372"/>
      <c r="KSG39" s="372"/>
      <c r="KSH39" s="372"/>
      <c r="KSI39" s="372"/>
      <c r="KSJ39" s="372"/>
      <c r="KSK39" s="372"/>
      <c r="KSL39" s="372"/>
      <c r="KSM39" s="372"/>
      <c r="KSN39" s="372"/>
      <c r="KSO39" s="372"/>
      <c r="KSP39" s="372"/>
      <c r="KSQ39" s="372"/>
      <c r="KSR39" s="372"/>
      <c r="KSS39" s="372"/>
      <c r="KST39" s="372"/>
      <c r="KSU39" s="372"/>
      <c r="KSV39" s="372"/>
      <c r="KSW39" s="372"/>
      <c r="KSX39" s="372"/>
      <c r="KSY39" s="372"/>
      <c r="KSZ39" s="372"/>
      <c r="KTA39" s="372"/>
      <c r="KTB39" s="372"/>
      <c r="KTC39" s="372"/>
      <c r="KTD39" s="372"/>
      <c r="KTE39" s="372"/>
      <c r="KTF39" s="372"/>
      <c r="KTG39" s="372"/>
      <c r="KTH39" s="372"/>
      <c r="KTI39" s="372"/>
      <c r="KTJ39" s="372"/>
      <c r="KTK39" s="372"/>
      <c r="KTL39" s="372"/>
      <c r="KTM39" s="372"/>
      <c r="KTN39" s="372"/>
      <c r="KTO39" s="372"/>
      <c r="KTP39" s="372"/>
      <c r="KTQ39" s="372"/>
      <c r="KTR39" s="372"/>
      <c r="KTS39" s="372"/>
      <c r="KTT39" s="372"/>
      <c r="KTU39" s="372"/>
      <c r="KTV39" s="372"/>
      <c r="KTW39" s="372"/>
      <c r="KTX39" s="372"/>
      <c r="KTY39" s="372"/>
      <c r="KTZ39" s="372"/>
      <c r="KUA39" s="372"/>
      <c r="KUB39" s="372"/>
      <c r="KUC39" s="372"/>
      <c r="KUD39" s="372"/>
      <c r="KUE39" s="372"/>
      <c r="KUF39" s="372"/>
      <c r="KUG39" s="372"/>
      <c r="KUH39" s="372"/>
      <c r="KUI39" s="372"/>
      <c r="KUJ39" s="372"/>
      <c r="KUK39" s="372"/>
      <c r="KUL39" s="372"/>
      <c r="KUM39" s="372"/>
      <c r="KUN39" s="372"/>
      <c r="KUO39" s="372"/>
      <c r="KUP39" s="372"/>
      <c r="KUQ39" s="372"/>
      <c r="KUR39" s="372"/>
      <c r="KUS39" s="372"/>
      <c r="KUT39" s="372"/>
      <c r="KUU39" s="372"/>
      <c r="KUV39" s="372"/>
      <c r="KUW39" s="372"/>
      <c r="KUX39" s="372"/>
      <c r="KUY39" s="372"/>
      <c r="KUZ39" s="372"/>
      <c r="KVA39" s="372"/>
      <c r="KVB39" s="372"/>
      <c r="KVC39" s="372"/>
      <c r="KVD39" s="372"/>
      <c r="KVE39" s="372"/>
      <c r="KVF39" s="372"/>
      <c r="KVG39" s="372"/>
      <c r="KVH39" s="372"/>
      <c r="KVI39" s="372"/>
      <c r="KVJ39" s="372"/>
      <c r="KVK39" s="372"/>
      <c r="KVL39" s="372"/>
      <c r="KVM39" s="372"/>
      <c r="KVN39" s="372"/>
      <c r="KVO39" s="372"/>
      <c r="KVP39" s="372"/>
      <c r="KVQ39" s="372"/>
      <c r="KVR39" s="372"/>
      <c r="KVS39" s="372"/>
      <c r="KVT39" s="372"/>
      <c r="KVU39" s="372"/>
      <c r="KVV39" s="372"/>
      <c r="KVW39" s="372"/>
      <c r="KVX39" s="372"/>
      <c r="KVY39" s="372"/>
      <c r="KVZ39" s="372"/>
      <c r="KWA39" s="372"/>
      <c r="KWB39" s="372"/>
      <c r="KWC39" s="372"/>
      <c r="KWD39" s="372"/>
      <c r="KWE39" s="372"/>
      <c r="KWF39" s="372"/>
      <c r="KWG39" s="372"/>
      <c r="KWH39" s="372"/>
      <c r="KWI39" s="372"/>
      <c r="KWJ39" s="372"/>
      <c r="KWK39" s="372"/>
      <c r="KWL39" s="372"/>
      <c r="KWM39" s="372"/>
      <c r="KWN39" s="372"/>
      <c r="KWO39" s="372"/>
      <c r="KWP39" s="372"/>
      <c r="KWQ39" s="372"/>
      <c r="KWR39" s="372"/>
      <c r="KWS39" s="372"/>
      <c r="KWT39" s="372"/>
      <c r="KWU39" s="372"/>
      <c r="KWV39" s="372"/>
      <c r="KWW39" s="372"/>
      <c r="KWX39" s="372"/>
      <c r="KWY39" s="372"/>
      <c r="KWZ39" s="372"/>
      <c r="KXA39" s="372"/>
      <c r="KXB39" s="372"/>
      <c r="KXC39" s="372"/>
      <c r="KXD39" s="372"/>
      <c r="KXE39" s="372"/>
      <c r="KXF39" s="372"/>
      <c r="KXG39" s="372"/>
      <c r="KXH39" s="372"/>
      <c r="KXI39" s="372"/>
      <c r="KXJ39" s="372"/>
      <c r="KXK39" s="372"/>
      <c r="KXL39" s="372"/>
      <c r="KXM39" s="372"/>
      <c r="KXN39" s="372"/>
      <c r="KXO39" s="372"/>
      <c r="KXP39" s="372"/>
      <c r="KXQ39" s="372"/>
      <c r="KXR39" s="372"/>
      <c r="KXS39" s="372"/>
      <c r="KXT39" s="372"/>
      <c r="KXU39" s="372"/>
      <c r="KXV39" s="372"/>
      <c r="KXW39" s="372"/>
      <c r="KXX39" s="372"/>
      <c r="KXY39" s="372"/>
      <c r="KXZ39" s="372"/>
      <c r="KYA39" s="372"/>
      <c r="KYB39" s="372"/>
      <c r="KYC39" s="372"/>
      <c r="KYD39" s="372"/>
      <c r="KYE39" s="372"/>
      <c r="KYF39" s="372"/>
      <c r="KYG39" s="372"/>
      <c r="KYH39" s="372"/>
      <c r="KYI39" s="372"/>
      <c r="KYJ39" s="372"/>
      <c r="KYK39" s="372"/>
      <c r="KYL39" s="372"/>
      <c r="KYM39" s="372"/>
      <c r="KYN39" s="372"/>
      <c r="KYO39" s="372"/>
      <c r="KYP39" s="372"/>
      <c r="KYQ39" s="372"/>
      <c r="KYR39" s="372"/>
      <c r="KYS39" s="372"/>
      <c r="KYT39" s="372"/>
      <c r="KYU39" s="372"/>
      <c r="KYV39" s="372"/>
      <c r="KYW39" s="372"/>
      <c r="KYX39" s="372"/>
      <c r="KYY39" s="372"/>
      <c r="KYZ39" s="372"/>
      <c r="KZA39" s="372"/>
      <c r="KZB39" s="372"/>
      <c r="KZC39" s="372"/>
      <c r="KZD39" s="372"/>
      <c r="KZE39" s="372"/>
      <c r="KZF39" s="372"/>
      <c r="KZG39" s="372"/>
      <c r="KZH39" s="372"/>
      <c r="KZI39" s="372"/>
      <c r="KZJ39" s="372"/>
      <c r="KZK39" s="372"/>
      <c r="KZL39" s="372"/>
      <c r="KZM39" s="372"/>
      <c r="KZN39" s="372"/>
      <c r="KZO39" s="372"/>
      <c r="KZP39" s="372"/>
      <c r="KZQ39" s="372"/>
      <c r="KZR39" s="372"/>
      <c r="KZS39" s="372"/>
      <c r="KZT39" s="372"/>
      <c r="KZU39" s="372"/>
      <c r="KZV39" s="372"/>
      <c r="KZW39" s="372"/>
      <c r="KZX39" s="372"/>
      <c r="KZY39" s="372"/>
      <c r="KZZ39" s="372"/>
      <c r="LAA39" s="372"/>
      <c r="LAB39" s="372"/>
      <c r="LAC39" s="372"/>
      <c r="LAD39" s="372"/>
      <c r="LAE39" s="372"/>
      <c r="LAF39" s="372"/>
      <c r="LAG39" s="372"/>
      <c r="LAH39" s="372"/>
      <c r="LAI39" s="372"/>
      <c r="LAJ39" s="372"/>
      <c r="LAK39" s="372"/>
      <c r="LAL39" s="372"/>
      <c r="LAM39" s="372"/>
      <c r="LAN39" s="372"/>
      <c r="LAO39" s="372"/>
      <c r="LAP39" s="372"/>
      <c r="LAQ39" s="372"/>
      <c r="LAR39" s="372"/>
      <c r="LAS39" s="372"/>
      <c r="LAT39" s="372"/>
      <c r="LAU39" s="372"/>
      <c r="LAV39" s="372"/>
      <c r="LAW39" s="372"/>
      <c r="LAX39" s="372"/>
      <c r="LAY39" s="372"/>
      <c r="LAZ39" s="372"/>
      <c r="LBA39" s="372"/>
      <c r="LBB39" s="372"/>
      <c r="LBC39" s="372"/>
      <c r="LBD39" s="372"/>
      <c r="LBE39" s="372"/>
      <c r="LBF39" s="372"/>
      <c r="LBG39" s="372"/>
      <c r="LBH39" s="372"/>
      <c r="LBI39" s="372"/>
      <c r="LBJ39" s="372"/>
      <c r="LBK39" s="372"/>
      <c r="LBL39" s="372"/>
      <c r="LBM39" s="372"/>
      <c r="LBN39" s="372"/>
      <c r="LBO39" s="372"/>
      <c r="LBP39" s="372"/>
      <c r="LBQ39" s="372"/>
      <c r="LBR39" s="372"/>
      <c r="LBS39" s="372"/>
      <c r="LBT39" s="372"/>
      <c r="LBU39" s="372"/>
      <c r="LBV39" s="372"/>
      <c r="LBW39" s="372"/>
      <c r="LBX39" s="372"/>
      <c r="LBY39" s="372"/>
      <c r="LBZ39" s="372"/>
      <c r="LCA39" s="372"/>
      <c r="LCB39" s="372"/>
      <c r="LCC39" s="372"/>
      <c r="LCD39" s="372"/>
      <c r="LCE39" s="372"/>
      <c r="LCF39" s="372"/>
      <c r="LCG39" s="372"/>
      <c r="LCH39" s="372"/>
      <c r="LCI39" s="372"/>
      <c r="LCJ39" s="372"/>
      <c r="LCK39" s="372"/>
      <c r="LCL39" s="372"/>
      <c r="LCM39" s="372"/>
      <c r="LCN39" s="372"/>
      <c r="LCO39" s="372"/>
      <c r="LCP39" s="372"/>
      <c r="LCQ39" s="372"/>
      <c r="LCR39" s="372"/>
      <c r="LCS39" s="372"/>
      <c r="LCT39" s="372"/>
      <c r="LCU39" s="372"/>
      <c r="LCV39" s="372"/>
      <c r="LCW39" s="372"/>
      <c r="LCX39" s="372"/>
      <c r="LCY39" s="372"/>
      <c r="LCZ39" s="372"/>
      <c r="LDA39" s="372"/>
      <c r="LDB39" s="372"/>
      <c r="LDC39" s="372"/>
      <c r="LDD39" s="372"/>
      <c r="LDE39" s="372"/>
      <c r="LDF39" s="372"/>
      <c r="LDG39" s="372"/>
      <c r="LDH39" s="372"/>
      <c r="LDI39" s="372"/>
      <c r="LDJ39" s="372"/>
      <c r="LDK39" s="372"/>
      <c r="LDL39" s="372"/>
      <c r="LDM39" s="372"/>
      <c r="LDN39" s="372"/>
      <c r="LDO39" s="372"/>
      <c r="LDP39" s="372"/>
      <c r="LDQ39" s="372"/>
      <c r="LDR39" s="372"/>
      <c r="LDS39" s="372"/>
      <c r="LDT39" s="372"/>
      <c r="LDU39" s="372"/>
      <c r="LDV39" s="372"/>
      <c r="LDW39" s="372"/>
      <c r="LDX39" s="372"/>
      <c r="LDY39" s="372"/>
      <c r="LDZ39" s="372"/>
      <c r="LEA39" s="372"/>
      <c r="LEB39" s="372"/>
      <c r="LEC39" s="372"/>
      <c r="LED39" s="372"/>
      <c r="LEE39" s="372"/>
      <c r="LEF39" s="372"/>
      <c r="LEG39" s="372"/>
      <c r="LEH39" s="372"/>
      <c r="LEI39" s="372"/>
      <c r="LEJ39" s="372"/>
      <c r="LEK39" s="372"/>
      <c r="LEL39" s="372"/>
      <c r="LEM39" s="372"/>
      <c r="LEN39" s="372"/>
      <c r="LEO39" s="372"/>
      <c r="LEP39" s="372"/>
      <c r="LEQ39" s="372"/>
      <c r="LER39" s="372"/>
      <c r="LES39" s="372"/>
      <c r="LET39" s="372"/>
      <c r="LEU39" s="372"/>
      <c r="LEV39" s="372"/>
      <c r="LEW39" s="372"/>
      <c r="LEX39" s="372"/>
      <c r="LEY39" s="372"/>
      <c r="LEZ39" s="372"/>
      <c r="LFA39" s="372"/>
      <c r="LFB39" s="372"/>
      <c r="LFC39" s="372"/>
      <c r="LFD39" s="372"/>
      <c r="LFE39" s="372"/>
      <c r="LFF39" s="372"/>
      <c r="LFG39" s="372"/>
      <c r="LFH39" s="372"/>
      <c r="LFI39" s="372"/>
      <c r="LFJ39" s="372"/>
      <c r="LFK39" s="372"/>
      <c r="LFL39" s="372"/>
      <c r="LFM39" s="372"/>
      <c r="LFN39" s="372"/>
      <c r="LFO39" s="372"/>
      <c r="LFP39" s="372"/>
      <c r="LFQ39" s="372"/>
      <c r="LFR39" s="372"/>
      <c r="LFS39" s="372"/>
      <c r="LFT39" s="372"/>
      <c r="LFU39" s="372"/>
      <c r="LFV39" s="372"/>
      <c r="LFW39" s="372"/>
      <c r="LFX39" s="372"/>
      <c r="LFY39" s="372"/>
      <c r="LFZ39" s="372"/>
      <c r="LGA39" s="372"/>
      <c r="LGB39" s="372"/>
      <c r="LGC39" s="372"/>
      <c r="LGD39" s="372"/>
      <c r="LGE39" s="372"/>
      <c r="LGF39" s="372"/>
      <c r="LGG39" s="372"/>
      <c r="LGH39" s="372"/>
      <c r="LGI39" s="372"/>
      <c r="LGJ39" s="372"/>
      <c r="LGK39" s="372"/>
      <c r="LGL39" s="372"/>
      <c r="LGM39" s="372"/>
      <c r="LGN39" s="372"/>
      <c r="LGO39" s="372"/>
      <c r="LGP39" s="372"/>
      <c r="LGQ39" s="372"/>
      <c r="LGR39" s="372"/>
      <c r="LGS39" s="372"/>
      <c r="LGT39" s="372"/>
      <c r="LGU39" s="372"/>
      <c r="LGV39" s="372"/>
      <c r="LGW39" s="372"/>
      <c r="LGX39" s="372"/>
      <c r="LGY39" s="372"/>
      <c r="LGZ39" s="372"/>
      <c r="LHA39" s="372"/>
      <c r="LHB39" s="372"/>
      <c r="LHC39" s="372"/>
      <c r="LHD39" s="372"/>
      <c r="LHE39" s="372"/>
      <c r="LHF39" s="372"/>
      <c r="LHG39" s="372"/>
      <c r="LHH39" s="372"/>
      <c r="LHI39" s="372"/>
      <c r="LHJ39" s="372"/>
      <c r="LHK39" s="372"/>
      <c r="LHL39" s="372"/>
      <c r="LHM39" s="372"/>
      <c r="LHN39" s="372"/>
      <c r="LHO39" s="372"/>
      <c r="LHP39" s="372"/>
      <c r="LHQ39" s="372"/>
      <c r="LHR39" s="372"/>
      <c r="LHS39" s="372"/>
      <c r="LHT39" s="372"/>
      <c r="LHU39" s="372"/>
      <c r="LHV39" s="372"/>
      <c r="LHW39" s="372"/>
      <c r="LHX39" s="372"/>
      <c r="LHY39" s="372"/>
      <c r="LHZ39" s="372"/>
      <c r="LIA39" s="372"/>
      <c r="LIB39" s="372"/>
      <c r="LIC39" s="372"/>
      <c r="LID39" s="372"/>
      <c r="LIE39" s="372"/>
      <c r="LIF39" s="372"/>
      <c r="LIG39" s="372"/>
      <c r="LIH39" s="372"/>
      <c r="LII39" s="372"/>
      <c r="LIJ39" s="372"/>
      <c r="LIK39" s="372"/>
      <c r="LIL39" s="372"/>
      <c r="LIM39" s="372"/>
      <c r="LIN39" s="372"/>
      <c r="LIO39" s="372"/>
      <c r="LIP39" s="372"/>
      <c r="LIQ39" s="372"/>
      <c r="LIR39" s="372"/>
      <c r="LIS39" s="372"/>
      <c r="LIT39" s="372"/>
      <c r="LIU39" s="372"/>
      <c r="LIV39" s="372"/>
      <c r="LIW39" s="372"/>
      <c r="LIX39" s="372"/>
      <c r="LIY39" s="372"/>
      <c r="LIZ39" s="372"/>
      <c r="LJA39" s="372"/>
      <c r="LJB39" s="372"/>
      <c r="LJC39" s="372"/>
      <c r="LJD39" s="372"/>
      <c r="LJE39" s="372"/>
      <c r="LJF39" s="372"/>
      <c r="LJG39" s="372"/>
      <c r="LJH39" s="372"/>
      <c r="LJI39" s="372"/>
      <c r="LJJ39" s="372"/>
      <c r="LJK39" s="372"/>
      <c r="LJL39" s="372"/>
      <c r="LJM39" s="372"/>
      <c r="LJN39" s="372"/>
      <c r="LJO39" s="372"/>
      <c r="LJP39" s="372"/>
      <c r="LJQ39" s="372"/>
      <c r="LJR39" s="372"/>
      <c r="LJS39" s="372"/>
      <c r="LJT39" s="372"/>
      <c r="LJU39" s="372"/>
      <c r="LJV39" s="372"/>
      <c r="LJW39" s="372"/>
      <c r="LJX39" s="372"/>
      <c r="LJY39" s="372"/>
      <c r="LJZ39" s="372"/>
      <c r="LKA39" s="372"/>
      <c r="LKB39" s="372"/>
      <c r="LKC39" s="372"/>
      <c r="LKD39" s="372"/>
      <c r="LKE39" s="372"/>
      <c r="LKF39" s="372"/>
      <c r="LKG39" s="372"/>
      <c r="LKH39" s="372"/>
      <c r="LKI39" s="372"/>
      <c r="LKJ39" s="372"/>
      <c r="LKK39" s="372"/>
      <c r="LKL39" s="372"/>
      <c r="LKM39" s="372"/>
      <c r="LKN39" s="372"/>
      <c r="LKO39" s="372"/>
      <c r="LKP39" s="372"/>
      <c r="LKQ39" s="372"/>
      <c r="LKR39" s="372"/>
      <c r="LKS39" s="372"/>
      <c r="LKT39" s="372"/>
      <c r="LKU39" s="372"/>
      <c r="LKV39" s="372"/>
      <c r="LKW39" s="372"/>
      <c r="LKX39" s="372"/>
      <c r="LKY39" s="372"/>
      <c r="LKZ39" s="372"/>
      <c r="LLA39" s="372"/>
      <c r="LLB39" s="372"/>
      <c r="LLC39" s="372"/>
      <c r="LLD39" s="372"/>
      <c r="LLE39" s="372"/>
      <c r="LLF39" s="372"/>
      <c r="LLG39" s="372"/>
      <c r="LLH39" s="372"/>
      <c r="LLI39" s="372"/>
      <c r="LLJ39" s="372"/>
      <c r="LLK39" s="372"/>
      <c r="LLL39" s="372"/>
      <c r="LLM39" s="372"/>
      <c r="LLN39" s="372"/>
      <c r="LLO39" s="372"/>
      <c r="LLP39" s="372"/>
      <c r="LLQ39" s="372"/>
      <c r="LLR39" s="372"/>
      <c r="LLS39" s="372"/>
      <c r="LLT39" s="372"/>
      <c r="LLU39" s="372"/>
      <c r="LLV39" s="372"/>
      <c r="LLW39" s="372"/>
      <c r="LLX39" s="372"/>
      <c r="LLY39" s="372"/>
      <c r="LLZ39" s="372"/>
      <c r="LMA39" s="372"/>
      <c r="LMB39" s="372"/>
      <c r="LMC39" s="372"/>
      <c r="LMD39" s="372"/>
      <c r="LME39" s="372"/>
      <c r="LMF39" s="372"/>
      <c r="LMG39" s="372"/>
      <c r="LMH39" s="372"/>
      <c r="LMI39" s="372"/>
      <c r="LMJ39" s="372"/>
      <c r="LMK39" s="372"/>
      <c r="LML39" s="372"/>
      <c r="LMM39" s="372"/>
      <c r="LMN39" s="372"/>
      <c r="LMO39" s="372"/>
      <c r="LMP39" s="372"/>
      <c r="LMQ39" s="372"/>
      <c r="LMR39" s="372"/>
      <c r="LMS39" s="372"/>
      <c r="LMT39" s="372"/>
      <c r="LMU39" s="372"/>
      <c r="LMV39" s="372"/>
      <c r="LMW39" s="372"/>
      <c r="LMX39" s="372"/>
      <c r="LMY39" s="372"/>
      <c r="LMZ39" s="372"/>
      <c r="LNA39" s="372"/>
      <c r="LNB39" s="372"/>
      <c r="LNC39" s="372"/>
      <c r="LND39" s="372"/>
      <c r="LNE39" s="372"/>
      <c r="LNF39" s="372"/>
      <c r="LNG39" s="372"/>
      <c r="LNH39" s="372"/>
      <c r="LNI39" s="372"/>
      <c r="LNJ39" s="372"/>
      <c r="LNK39" s="372"/>
      <c r="LNL39" s="372"/>
      <c r="LNM39" s="372"/>
      <c r="LNN39" s="372"/>
      <c r="LNO39" s="372"/>
      <c r="LNP39" s="372"/>
      <c r="LNQ39" s="372"/>
      <c r="LNR39" s="372"/>
      <c r="LNS39" s="372"/>
      <c r="LNT39" s="372"/>
      <c r="LNU39" s="372"/>
      <c r="LNV39" s="372"/>
      <c r="LNW39" s="372"/>
      <c r="LNX39" s="372"/>
      <c r="LNY39" s="372"/>
      <c r="LNZ39" s="372"/>
      <c r="LOA39" s="372"/>
      <c r="LOB39" s="372"/>
      <c r="LOC39" s="372"/>
      <c r="LOD39" s="372"/>
      <c r="LOE39" s="372"/>
      <c r="LOF39" s="372"/>
      <c r="LOG39" s="372"/>
      <c r="LOH39" s="372"/>
      <c r="LOI39" s="372"/>
      <c r="LOJ39" s="372"/>
      <c r="LOK39" s="372"/>
      <c r="LOL39" s="372"/>
      <c r="LOM39" s="372"/>
      <c r="LON39" s="372"/>
      <c r="LOO39" s="372"/>
      <c r="LOP39" s="372"/>
      <c r="LOQ39" s="372"/>
      <c r="LOR39" s="372"/>
      <c r="LOS39" s="372"/>
      <c r="LOT39" s="372"/>
      <c r="LOU39" s="372"/>
      <c r="LOV39" s="372"/>
      <c r="LOW39" s="372"/>
      <c r="LOX39" s="372"/>
      <c r="LOY39" s="372"/>
      <c r="LOZ39" s="372"/>
      <c r="LPA39" s="372"/>
      <c r="LPB39" s="372"/>
      <c r="LPC39" s="372"/>
      <c r="LPD39" s="372"/>
      <c r="LPE39" s="372"/>
      <c r="LPF39" s="372"/>
      <c r="LPG39" s="372"/>
      <c r="LPH39" s="372"/>
      <c r="LPI39" s="372"/>
      <c r="LPJ39" s="372"/>
      <c r="LPK39" s="372"/>
      <c r="LPL39" s="372"/>
      <c r="LPM39" s="372"/>
      <c r="LPN39" s="372"/>
      <c r="LPO39" s="372"/>
      <c r="LPP39" s="372"/>
      <c r="LPQ39" s="372"/>
      <c r="LPR39" s="372"/>
      <c r="LPS39" s="372"/>
      <c r="LPT39" s="372"/>
      <c r="LPU39" s="372"/>
      <c r="LPV39" s="372"/>
      <c r="LPW39" s="372"/>
      <c r="LPX39" s="372"/>
      <c r="LPY39" s="372"/>
      <c r="LPZ39" s="372"/>
      <c r="LQA39" s="372"/>
      <c r="LQB39" s="372"/>
      <c r="LQC39" s="372"/>
      <c r="LQD39" s="372"/>
      <c r="LQE39" s="372"/>
      <c r="LQF39" s="372"/>
      <c r="LQG39" s="372"/>
      <c r="LQH39" s="372"/>
      <c r="LQI39" s="372"/>
      <c r="LQJ39" s="372"/>
      <c r="LQK39" s="372"/>
      <c r="LQL39" s="372"/>
      <c r="LQM39" s="372"/>
      <c r="LQN39" s="372"/>
      <c r="LQO39" s="372"/>
      <c r="LQP39" s="372"/>
      <c r="LQQ39" s="372"/>
      <c r="LQR39" s="372"/>
      <c r="LQS39" s="372"/>
      <c r="LQT39" s="372"/>
      <c r="LQU39" s="372"/>
      <c r="LQV39" s="372"/>
      <c r="LQW39" s="372"/>
      <c r="LQX39" s="372"/>
      <c r="LQY39" s="372"/>
      <c r="LQZ39" s="372"/>
      <c r="LRA39" s="372"/>
      <c r="LRB39" s="372"/>
      <c r="LRC39" s="372"/>
      <c r="LRD39" s="372"/>
      <c r="LRE39" s="372"/>
      <c r="LRF39" s="372"/>
      <c r="LRG39" s="372"/>
      <c r="LRH39" s="372"/>
      <c r="LRI39" s="372"/>
      <c r="LRJ39" s="372"/>
      <c r="LRK39" s="372"/>
      <c r="LRL39" s="372"/>
      <c r="LRM39" s="372"/>
      <c r="LRN39" s="372"/>
      <c r="LRO39" s="372"/>
      <c r="LRP39" s="372"/>
      <c r="LRQ39" s="372"/>
      <c r="LRR39" s="372"/>
      <c r="LRS39" s="372"/>
      <c r="LRT39" s="372"/>
      <c r="LRU39" s="372"/>
      <c r="LRV39" s="372"/>
      <c r="LRW39" s="372"/>
      <c r="LRX39" s="372"/>
      <c r="LRY39" s="372"/>
      <c r="LRZ39" s="372"/>
      <c r="LSA39" s="372"/>
      <c r="LSB39" s="372"/>
      <c r="LSC39" s="372"/>
      <c r="LSD39" s="372"/>
      <c r="LSE39" s="372"/>
      <c r="LSF39" s="372"/>
      <c r="LSG39" s="372"/>
      <c r="LSH39" s="372"/>
      <c r="LSI39" s="372"/>
      <c r="LSJ39" s="372"/>
      <c r="LSK39" s="372"/>
      <c r="LSL39" s="372"/>
      <c r="LSM39" s="372"/>
      <c r="LSN39" s="372"/>
      <c r="LSO39" s="372"/>
      <c r="LSP39" s="372"/>
      <c r="LSQ39" s="372"/>
      <c r="LSR39" s="372"/>
      <c r="LSS39" s="372"/>
      <c r="LST39" s="372"/>
      <c r="LSU39" s="372"/>
      <c r="LSV39" s="372"/>
      <c r="LSW39" s="372"/>
      <c r="LSX39" s="372"/>
      <c r="LSY39" s="372"/>
      <c r="LSZ39" s="372"/>
      <c r="LTA39" s="372"/>
      <c r="LTB39" s="372"/>
      <c r="LTC39" s="372"/>
      <c r="LTD39" s="372"/>
      <c r="LTE39" s="372"/>
      <c r="LTF39" s="372"/>
      <c r="LTG39" s="372"/>
      <c r="LTH39" s="372"/>
      <c r="LTI39" s="372"/>
      <c r="LTJ39" s="372"/>
      <c r="LTK39" s="372"/>
      <c r="LTL39" s="372"/>
      <c r="LTM39" s="372"/>
      <c r="LTN39" s="372"/>
      <c r="LTO39" s="372"/>
      <c r="LTP39" s="372"/>
      <c r="LTQ39" s="372"/>
      <c r="LTR39" s="372"/>
      <c r="LTS39" s="372"/>
      <c r="LTT39" s="372"/>
      <c r="LTU39" s="372"/>
      <c r="LTV39" s="372"/>
      <c r="LTW39" s="372"/>
      <c r="LTX39" s="372"/>
      <c r="LTY39" s="372"/>
      <c r="LTZ39" s="372"/>
      <c r="LUA39" s="372"/>
      <c r="LUB39" s="372"/>
      <c r="LUC39" s="372"/>
      <c r="LUD39" s="372"/>
      <c r="LUE39" s="372"/>
      <c r="LUF39" s="372"/>
      <c r="LUG39" s="372"/>
      <c r="LUH39" s="372"/>
      <c r="LUI39" s="372"/>
      <c r="LUJ39" s="372"/>
      <c r="LUK39" s="372"/>
      <c r="LUL39" s="372"/>
      <c r="LUM39" s="372"/>
      <c r="LUN39" s="372"/>
      <c r="LUO39" s="372"/>
      <c r="LUP39" s="372"/>
      <c r="LUQ39" s="372"/>
      <c r="LUR39" s="372"/>
      <c r="LUS39" s="372"/>
      <c r="LUT39" s="372"/>
      <c r="LUU39" s="372"/>
      <c r="LUV39" s="372"/>
      <c r="LUW39" s="372"/>
      <c r="LUX39" s="372"/>
      <c r="LUY39" s="372"/>
      <c r="LUZ39" s="372"/>
      <c r="LVA39" s="372"/>
      <c r="LVB39" s="372"/>
      <c r="LVC39" s="372"/>
      <c r="LVD39" s="372"/>
      <c r="LVE39" s="372"/>
      <c r="LVF39" s="372"/>
      <c r="LVG39" s="372"/>
      <c r="LVH39" s="372"/>
      <c r="LVI39" s="372"/>
      <c r="LVJ39" s="372"/>
      <c r="LVK39" s="372"/>
      <c r="LVL39" s="372"/>
      <c r="LVM39" s="372"/>
      <c r="LVN39" s="372"/>
      <c r="LVO39" s="372"/>
      <c r="LVP39" s="372"/>
      <c r="LVQ39" s="372"/>
      <c r="LVR39" s="372"/>
      <c r="LVS39" s="372"/>
      <c r="LVT39" s="372"/>
      <c r="LVU39" s="372"/>
      <c r="LVV39" s="372"/>
      <c r="LVW39" s="372"/>
      <c r="LVX39" s="372"/>
      <c r="LVY39" s="372"/>
      <c r="LVZ39" s="372"/>
      <c r="LWA39" s="372"/>
      <c r="LWB39" s="372"/>
      <c r="LWC39" s="372"/>
      <c r="LWD39" s="372"/>
      <c r="LWE39" s="372"/>
      <c r="LWF39" s="372"/>
      <c r="LWG39" s="372"/>
      <c r="LWH39" s="372"/>
      <c r="LWI39" s="372"/>
      <c r="LWJ39" s="372"/>
      <c r="LWK39" s="372"/>
      <c r="LWL39" s="372"/>
      <c r="LWM39" s="372"/>
      <c r="LWN39" s="372"/>
      <c r="LWO39" s="372"/>
      <c r="LWP39" s="372"/>
      <c r="LWQ39" s="372"/>
      <c r="LWR39" s="372"/>
      <c r="LWS39" s="372"/>
      <c r="LWT39" s="372"/>
      <c r="LWU39" s="372"/>
      <c r="LWV39" s="372"/>
      <c r="LWW39" s="372"/>
      <c r="LWX39" s="372"/>
      <c r="LWY39" s="372"/>
      <c r="LWZ39" s="372"/>
      <c r="LXA39" s="372"/>
      <c r="LXB39" s="372"/>
      <c r="LXC39" s="372"/>
      <c r="LXD39" s="372"/>
      <c r="LXE39" s="372"/>
      <c r="LXF39" s="372"/>
      <c r="LXG39" s="372"/>
      <c r="LXH39" s="372"/>
      <c r="LXI39" s="372"/>
      <c r="LXJ39" s="372"/>
      <c r="LXK39" s="372"/>
      <c r="LXL39" s="372"/>
      <c r="LXM39" s="372"/>
      <c r="LXN39" s="372"/>
      <c r="LXO39" s="372"/>
      <c r="LXP39" s="372"/>
      <c r="LXQ39" s="372"/>
      <c r="LXR39" s="372"/>
      <c r="LXS39" s="372"/>
      <c r="LXT39" s="372"/>
      <c r="LXU39" s="372"/>
      <c r="LXV39" s="372"/>
      <c r="LXW39" s="372"/>
      <c r="LXX39" s="372"/>
      <c r="LXY39" s="372"/>
      <c r="LXZ39" s="372"/>
      <c r="LYA39" s="372"/>
      <c r="LYB39" s="372"/>
      <c r="LYC39" s="372"/>
      <c r="LYD39" s="372"/>
      <c r="LYE39" s="372"/>
      <c r="LYF39" s="372"/>
      <c r="LYG39" s="372"/>
      <c r="LYH39" s="372"/>
      <c r="LYI39" s="372"/>
      <c r="LYJ39" s="372"/>
      <c r="LYK39" s="372"/>
      <c r="LYL39" s="372"/>
      <c r="LYM39" s="372"/>
      <c r="LYN39" s="372"/>
      <c r="LYO39" s="372"/>
      <c r="LYP39" s="372"/>
      <c r="LYQ39" s="372"/>
      <c r="LYR39" s="372"/>
      <c r="LYS39" s="372"/>
      <c r="LYT39" s="372"/>
      <c r="LYU39" s="372"/>
      <c r="LYV39" s="372"/>
      <c r="LYW39" s="372"/>
      <c r="LYX39" s="372"/>
      <c r="LYY39" s="372"/>
      <c r="LYZ39" s="372"/>
      <c r="LZA39" s="372"/>
      <c r="LZB39" s="372"/>
      <c r="LZC39" s="372"/>
      <c r="LZD39" s="372"/>
      <c r="LZE39" s="372"/>
      <c r="LZF39" s="372"/>
      <c r="LZG39" s="372"/>
      <c r="LZH39" s="372"/>
      <c r="LZI39" s="372"/>
      <c r="LZJ39" s="372"/>
      <c r="LZK39" s="372"/>
      <c r="LZL39" s="372"/>
      <c r="LZM39" s="372"/>
      <c r="LZN39" s="372"/>
      <c r="LZO39" s="372"/>
      <c r="LZP39" s="372"/>
      <c r="LZQ39" s="372"/>
      <c r="LZR39" s="372"/>
      <c r="LZS39" s="372"/>
      <c r="LZT39" s="372"/>
      <c r="LZU39" s="372"/>
      <c r="LZV39" s="372"/>
      <c r="LZW39" s="372"/>
      <c r="LZX39" s="372"/>
      <c r="LZY39" s="372"/>
      <c r="LZZ39" s="372"/>
      <c r="MAA39" s="372"/>
      <c r="MAB39" s="372"/>
      <c r="MAC39" s="372"/>
      <c r="MAD39" s="372"/>
      <c r="MAE39" s="372"/>
      <c r="MAF39" s="372"/>
      <c r="MAG39" s="372"/>
      <c r="MAH39" s="372"/>
      <c r="MAI39" s="372"/>
      <c r="MAJ39" s="372"/>
      <c r="MAK39" s="372"/>
      <c r="MAL39" s="372"/>
      <c r="MAM39" s="372"/>
      <c r="MAN39" s="372"/>
      <c r="MAO39" s="372"/>
      <c r="MAP39" s="372"/>
      <c r="MAQ39" s="372"/>
      <c r="MAR39" s="372"/>
      <c r="MAS39" s="372"/>
      <c r="MAT39" s="372"/>
      <c r="MAU39" s="372"/>
      <c r="MAV39" s="372"/>
      <c r="MAW39" s="372"/>
      <c r="MAX39" s="372"/>
      <c r="MAY39" s="372"/>
      <c r="MAZ39" s="372"/>
      <c r="MBA39" s="372"/>
      <c r="MBB39" s="372"/>
      <c r="MBC39" s="372"/>
      <c r="MBD39" s="372"/>
      <c r="MBE39" s="372"/>
      <c r="MBF39" s="372"/>
      <c r="MBG39" s="372"/>
      <c r="MBH39" s="372"/>
      <c r="MBI39" s="372"/>
      <c r="MBJ39" s="372"/>
      <c r="MBK39" s="372"/>
      <c r="MBL39" s="372"/>
      <c r="MBM39" s="372"/>
      <c r="MBN39" s="372"/>
      <c r="MBO39" s="372"/>
      <c r="MBP39" s="372"/>
      <c r="MBQ39" s="372"/>
      <c r="MBR39" s="372"/>
      <c r="MBS39" s="372"/>
      <c r="MBT39" s="372"/>
      <c r="MBU39" s="372"/>
      <c r="MBV39" s="372"/>
      <c r="MBW39" s="372"/>
      <c r="MBX39" s="372"/>
      <c r="MBY39" s="372"/>
      <c r="MBZ39" s="372"/>
      <c r="MCA39" s="372"/>
      <c r="MCB39" s="372"/>
      <c r="MCC39" s="372"/>
      <c r="MCD39" s="372"/>
      <c r="MCE39" s="372"/>
      <c r="MCF39" s="372"/>
      <c r="MCG39" s="372"/>
      <c r="MCH39" s="372"/>
      <c r="MCI39" s="372"/>
      <c r="MCJ39" s="372"/>
      <c r="MCK39" s="372"/>
      <c r="MCL39" s="372"/>
      <c r="MCM39" s="372"/>
      <c r="MCN39" s="372"/>
      <c r="MCO39" s="372"/>
      <c r="MCP39" s="372"/>
      <c r="MCQ39" s="372"/>
      <c r="MCR39" s="372"/>
      <c r="MCS39" s="372"/>
      <c r="MCT39" s="372"/>
      <c r="MCU39" s="372"/>
      <c r="MCV39" s="372"/>
      <c r="MCW39" s="372"/>
      <c r="MCX39" s="372"/>
      <c r="MCY39" s="372"/>
      <c r="MCZ39" s="372"/>
      <c r="MDA39" s="372"/>
      <c r="MDB39" s="372"/>
      <c r="MDC39" s="372"/>
      <c r="MDD39" s="372"/>
      <c r="MDE39" s="372"/>
      <c r="MDF39" s="372"/>
      <c r="MDG39" s="372"/>
      <c r="MDH39" s="372"/>
      <c r="MDI39" s="372"/>
      <c r="MDJ39" s="372"/>
      <c r="MDK39" s="372"/>
      <c r="MDL39" s="372"/>
      <c r="MDM39" s="372"/>
      <c r="MDN39" s="372"/>
      <c r="MDO39" s="372"/>
      <c r="MDP39" s="372"/>
      <c r="MDQ39" s="372"/>
      <c r="MDR39" s="372"/>
      <c r="MDS39" s="372"/>
      <c r="MDT39" s="372"/>
      <c r="MDU39" s="372"/>
      <c r="MDV39" s="372"/>
      <c r="MDW39" s="372"/>
      <c r="MDX39" s="372"/>
      <c r="MDY39" s="372"/>
      <c r="MDZ39" s="372"/>
      <c r="MEA39" s="372"/>
      <c r="MEB39" s="372"/>
      <c r="MEC39" s="372"/>
      <c r="MED39" s="372"/>
      <c r="MEE39" s="372"/>
      <c r="MEF39" s="372"/>
      <c r="MEG39" s="372"/>
      <c r="MEH39" s="372"/>
      <c r="MEI39" s="372"/>
      <c r="MEJ39" s="372"/>
      <c r="MEK39" s="372"/>
      <c r="MEL39" s="372"/>
      <c r="MEM39" s="372"/>
      <c r="MEN39" s="372"/>
      <c r="MEO39" s="372"/>
      <c r="MEP39" s="372"/>
      <c r="MEQ39" s="372"/>
      <c r="MER39" s="372"/>
      <c r="MES39" s="372"/>
      <c r="MET39" s="372"/>
      <c r="MEU39" s="372"/>
      <c r="MEV39" s="372"/>
      <c r="MEW39" s="372"/>
      <c r="MEX39" s="372"/>
      <c r="MEY39" s="372"/>
      <c r="MEZ39" s="372"/>
      <c r="MFA39" s="372"/>
      <c r="MFB39" s="372"/>
      <c r="MFC39" s="372"/>
      <c r="MFD39" s="372"/>
      <c r="MFE39" s="372"/>
      <c r="MFF39" s="372"/>
      <c r="MFG39" s="372"/>
      <c r="MFH39" s="372"/>
      <c r="MFI39" s="372"/>
      <c r="MFJ39" s="372"/>
      <c r="MFK39" s="372"/>
      <c r="MFL39" s="372"/>
      <c r="MFM39" s="372"/>
      <c r="MFN39" s="372"/>
      <c r="MFO39" s="372"/>
      <c r="MFP39" s="372"/>
      <c r="MFQ39" s="372"/>
      <c r="MFR39" s="372"/>
      <c r="MFS39" s="372"/>
      <c r="MFT39" s="372"/>
      <c r="MFU39" s="372"/>
      <c r="MFV39" s="372"/>
      <c r="MFW39" s="372"/>
      <c r="MFX39" s="372"/>
      <c r="MFY39" s="372"/>
      <c r="MFZ39" s="372"/>
      <c r="MGA39" s="372"/>
      <c r="MGB39" s="372"/>
      <c r="MGC39" s="372"/>
      <c r="MGD39" s="372"/>
      <c r="MGE39" s="372"/>
      <c r="MGF39" s="372"/>
      <c r="MGG39" s="372"/>
      <c r="MGH39" s="372"/>
      <c r="MGI39" s="372"/>
      <c r="MGJ39" s="372"/>
      <c r="MGK39" s="372"/>
      <c r="MGL39" s="372"/>
      <c r="MGM39" s="372"/>
      <c r="MGN39" s="372"/>
      <c r="MGO39" s="372"/>
      <c r="MGP39" s="372"/>
      <c r="MGQ39" s="372"/>
      <c r="MGR39" s="372"/>
      <c r="MGS39" s="372"/>
      <c r="MGT39" s="372"/>
      <c r="MGU39" s="372"/>
      <c r="MGV39" s="372"/>
      <c r="MGW39" s="372"/>
      <c r="MGX39" s="372"/>
      <c r="MGY39" s="372"/>
      <c r="MGZ39" s="372"/>
      <c r="MHA39" s="372"/>
      <c r="MHB39" s="372"/>
      <c r="MHC39" s="372"/>
      <c r="MHD39" s="372"/>
      <c r="MHE39" s="372"/>
      <c r="MHF39" s="372"/>
      <c r="MHG39" s="372"/>
      <c r="MHH39" s="372"/>
      <c r="MHI39" s="372"/>
      <c r="MHJ39" s="372"/>
      <c r="MHK39" s="372"/>
      <c r="MHL39" s="372"/>
      <c r="MHM39" s="372"/>
      <c r="MHN39" s="372"/>
      <c r="MHO39" s="372"/>
      <c r="MHP39" s="372"/>
      <c r="MHQ39" s="372"/>
      <c r="MHR39" s="372"/>
      <c r="MHS39" s="372"/>
      <c r="MHT39" s="372"/>
      <c r="MHU39" s="372"/>
      <c r="MHV39" s="372"/>
      <c r="MHW39" s="372"/>
      <c r="MHX39" s="372"/>
      <c r="MHY39" s="372"/>
      <c r="MHZ39" s="372"/>
      <c r="MIA39" s="372"/>
      <c r="MIB39" s="372"/>
      <c r="MIC39" s="372"/>
      <c r="MID39" s="372"/>
      <c r="MIE39" s="372"/>
      <c r="MIF39" s="372"/>
      <c r="MIG39" s="372"/>
      <c r="MIH39" s="372"/>
      <c r="MII39" s="372"/>
      <c r="MIJ39" s="372"/>
      <c r="MIK39" s="372"/>
      <c r="MIL39" s="372"/>
      <c r="MIM39" s="372"/>
      <c r="MIN39" s="372"/>
      <c r="MIO39" s="372"/>
      <c r="MIP39" s="372"/>
      <c r="MIQ39" s="372"/>
      <c r="MIR39" s="372"/>
      <c r="MIS39" s="372"/>
      <c r="MIT39" s="372"/>
      <c r="MIU39" s="372"/>
      <c r="MIV39" s="372"/>
      <c r="MIW39" s="372"/>
      <c r="MIX39" s="372"/>
      <c r="MIY39" s="372"/>
      <c r="MIZ39" s="372"/>
      <c r="MJA39" s="372"/>
      <c r="MJB39" s="372"/>
      <c r="MJC39" s="372"/>
      <c r="MJD39" s="372"/>
      <c r="MJE39" s="372"/>
      <c r="MJF39" s="372"/>
      <c r="MJG39" s="372"/>
      <c r="MJH39" s="372"/>
      <c r="MJI39" s="372"/>
      <c r="MJJ39" s="372"/>
      <c r="MJK39" s="372"/>
      <c r="MJL39" s="372"/>
      <c r="MJM39" s="372"/>
      <c r="MJN39" s="372"/>
      <c r="MJO39" s="372"/>
      <c r="MJP39" s="372"/>
      <c r="MJQ39" s="372"/>
      <c r="MJR39" s="372"/>
      <c r="MJS39" s="372"/>
      <c r="MJT39" s="372"/>
      <c r="MJU39" s="372"/>
      <c r="MJV39" s="372"/>
      <c r="MJW39" s="372"/>
      <c r="MJX39" s="372"/>
      <c r="MJY39" s="372"/>
      <c r="MJZ39" s="372"/>
      <c r="MKA39" s="372"/>
      <c r="MKB39" s="372"/>
      <c r="MKC39" s="372"/>
      <c r="MKD39" s="372"/>
      <c r="MKE39" s="372"/>
      <c r="MKF39" s="372"/>
      <c r="MKG39" s="372"/>
      <c r="MKH39" s="372"/>
      <c r="MKI39" s="372"/>
      <c r="MKJ39" s="372"/>
      <c r="MKK39" s="372"/>
      <c r="MKL39" s="372"/>
      <c r="MKM39" s="372"/>
      <c r="MKN39" s="372"/>
      <c r="MKO39" s="372"/>
      <c r="MKP39" s="372"/>
      <c r="MKQ39" s="372"/>
      <c r="MKR39" s="372"/>
      <c r="MKS39" s="372"/>
      <c r="MKT39" s="372"/>
      <c r="MKU39" s="372"/>
      <c r="MKV39" s="372"/>
      <c r="MKW39" s="372"/>
      <c r="MKX39" s="372"/>
      <c r="MKY39" s="372"/>
      <c r="MKZ39" s="372"/>
      <c r="MLA39" s="372"/>
      <c r="MLB39" s="372"/>
      <c r="MLC39" s="372"/>
      <c r="MLD39" s="372"/>
      <c r="MLE39" s="372"/>
      <c r="MLF39" s="372"/>
      <c r="MLG39" s="372"/>
      <c r="MLH39" s="372"/>
      <c r="MLI39" s="372"/>
      <c r="MLJ39" s="372"/>
      <c r="MLK39" s="372"/>
      <c r="MLL39" s="372"/>
      <c r="MLM39" s="372"/>
      <c r="MLN39" s="372"/>
      <c r="MLO39" s="372"/>
      <c r="MLP39" s="372"/>
      <c r="MLQ39" s="372"/>
      <c r="MLR39" s="372"/>
      <c r="MLS39" s="372"/>
      <c r="MLT39" s="372"/>
      <c r="MLU39" s="372"/>
      <c r="MLV39" s="372"/>
      <c r="MLW39" s="372"/>
      <c r="MLX39" s="372"/>
      <c r="MLY39" s="372"/>
      <c r="MLZ39" s="372"/>
      <c r="MMA39" s="372"/>
      <c r="MMB39" s="372"/>
      <c r="MMC39" s="372"/>
      <c r="MMD39" s="372"/>
      <c r="MME39" s="372"/>
      <c r="MMF39" s="372"/>
      <c r="MMG39" s="372"/>
      <c r="MMH39" s="372"/>
      <c r="MMI39" s="372"/>
      <c r="MMJ39" s="372"/>
      <c r="MMK39" s="372"/>
      <c r="MML39" s="372"/>
      <c r="MMM39" s="372"/>
      <c r="MMN39" s="372"/>
      <c r="MMO39" s="372"/>
      <c r="MMP39" s="372"/>
      <c r="MMQ39" s="372"/>
      <c r="MMR39" s="372"/>
      <c r="MMS39" s="372"/>
      <c r="MMT39" s="372"/>
      <c r="MMU39" s="372"/>
      <c r="MMV39" s="372"/>
      <c r="MMW39" s="372"/>
      <c r="MMX39" s="372"/>
      <c r="MMY39" s="372"/>
      <c r="MMZ39" s="372"/>
      <c r="MNA39" s="372"/>
      <c r="MNB39" s="372"/>
      <c r="MNC39" s="372"/>
      <c r="MND39" s="372"/>
      <c r="MNE39" s="372"/>
      <c r="MNF39" s="372"/>
      <c r="MNG39" s="372"/>
      <c r="MNH39" s="372"/>
      <c r="MNI39" s="372"/>
      <c r="MNJ39" s="372"/>
      <c r="MNK39" s="372"/>
      <c r="MNL39" s="372"/>
      <c r="MNM39" s="372"/>
      <c r="MNN39" s="372"/>
      <c r="MNO39" s="372"/>
      <c r="MNP39" s="372"/>
      <c r="MNQ39" s="372"/>
      <c r="MNR39" s="372"/>
      <c r="MNS39" s="372"/>
      <c r="MNT39" s="372"/>
      <c r="MNU39" s="372"/>
      <c r="MNV39" s="372"/>
      <c r="MNW39" s="372"/>
      <c r="MNX39" s="372"/>
      <c r="MNY39" s="372"/>
      <c r="MNZ39" s="372"/>
      <c r="MOA39" s="372"/>
      <c r="MOB39" s="372"/>
      <c r="MOC39" s="372"/>
      <c r="MOD39" s="372"/>
      <c r="MOE39" s="372"/>
      <c r="MOF39" s="372"/>
      <c r="MOG39" s="372"/>
      <c r="MOH39" s="372"/>
      <c r="MOI39" s="372"/>
      <c r="MOJ39" s="372"/>
      <c r="MOK39" s="372"/>
      <c r="MOL39" s="372"/>
      <c r="MOM39" s="372"/>
      <c r="MON39" s="372"/>
      <c r="MOO39" s="372"/>
      <c r="MOP39" s="372"/>
      <c r="MOQ39" s="372"/>
      <c r="MOR39" s="372"/>
      <c r="MOS39" s="372"/>
      <c r="MOT39" s="372"/>
      <c r="MOU39" s="372"/>
      <c r="MOV39" s="372"/>
      <c r="MOW39" s="372"/>
      <c r="MOX39" s="372"/>
      <c r="MOY39" s="372"/>
      <c r="MOZ39" s="372"/>
      <c r="MPA39" s="372"/>
      <c r="MPB39" s="372"/>
      <c r="MPC39" s="372"/>
      <c r="MPD39" s="372"/>
      <c r="MPE39" s="372"/>
      <c r="MPF39" s="372"/>
      <c r="MPG39" s="372"/>
      <c r="MPH39" s="372"/>
      <c r="MPI39" s="372"/>
      <c r="MPJ39" s="372"/>
      <c r="MPK39" s="372"/>
      <c r="MPL39" s="372"/>
      <c r="MPM39" s="372"/>
      <c r="MPN39" s="372"/>
      <c r="MPO39" s="372"/>
      <c r="MPP39" s="372"/>
      <c r="MPQ39" s="372"/>
      <c r="MPR39" s="372"/>
      <c r="MPS39" s="372"/>
      <c r="MPT39" s="372"/>
      <c r="MPU39" s="372"/>
      <c r="MPV39" s="372"/>
      <c r="MPW39" s="372"/>
      <c r="MPX39" s="372"/>
      <c r="MPY39" s="372"/>
      <c r="MPZ39" s="372"/>
      <c r="MQA39" s="372"/>
      <c r="MQB39" s="372"/>
      <c r="MQC39" s="372"/>
      <c r="MQD39" s="372"/>
      <c r="MQE39" s="372"/>
      <c r="MQF39" s="372"/>
      <c r="MQG39" s="372"/>
      <c r="MQH39" s="372"/>
      <c r="MQI39" s="372"/>
      <c r="MQJ39" s="372"/>
      <c r="MQK39" s="372"/>
      <c r="MQL39" s="372"/>
      <c r="MQM39" s="372"/>
      <c r="MQN39" s="372"/>
      <c r="MQO39" s="372"/>
      <c r="MQP39" s="372"/>
      <c r="MQQ39" s="372"/>
      <c r="MQR39" s="372"/>
      <c r="MQS39" s="372"/>
      <c r="MQT39" s="372"/>
      <c r="MQU39" s="372"/>
      <c r="MQV39" s="372"/>
      <c r="MQW39" s="372"/>
      <c r="MQX39" s="372"/>
      <c r="MQY39" s="372"/>
      <c r="MQZ39" s="372"/>
      <c r="MRA39" s="372"/>
      <c r="MRB39" s="372"/>
      <c r="MRC39" s="372"/>
      <c r="MRD39" s="372"/>
      <c r="MRE39" s="372"/>
      <c r="MRF39" s="372"/>
      <c r="MRG39" s="372"/>
      <c r="MRH39" s="372"/>
      <c r="MRI39" s="372"/>
      <c r="MRJ39" s="372"/>
      <c r="MRK39" s="372"/>
      <c r="MRL39" s="372"/>
      <c r="MRM39" s="372"/>
      <c r="MRN39" s="372"/>
      <c r="MRO39" s="372"/>
      <c r="MRP39" s="372"/>
      <c r="MRQ39" s="372"/>
      <c r="MRR39" s="372"/>
      <c r="MRS39" s="372"/>
      <c r="MRT39" s="372"/>
      <c r="MRU39" s="372"/>
      <c r="MRV39" s="372"/>
      <c r="MRW39" s="372"/>
      <c r="MRX39" s="372"/>
      <c r="MRY39" s="372"/>
      <c r="MRZ39" s="372"/>
      <c r="MSA39" s="372"/>
      <c r="MSB39" s="372"/>
      <c r="MSC39" s="372"/>
      <c r="MSD39" s="372"/>
      <c r="MSE39" s="372"/>
      <c r="MSF39" s="372"/>
      <c r="MSG39" s="372"/>
      <c r="MSH39" s="372"/>
      <c r="MSI39" s="372"/>
      <c r="MSJ39" s="372"/>
      <c r="MSK39" s="372"/>
      <c r="MSL39" s="372"/>
      <c r="MSM39" s="372"/>
      <c r="MSN39" s="372"/>
      <c r="MSO39" s="372"/>
      <c r="MSP39" s="372"/>
      <c r="MSQ39" s="372"/>
      <c r="MSR39" s="372"/>
      <c r="MSS39" s="372"/>
      <c r="MST39" s="372"/>
      <c r="MSU39" s="372"/>
      <c r="MSV39" s="372"/>
      <c r="MSW39" s="372"/>
      <c r="MSX39" s="372"/>
      <c r="MSY39" s="372"/>
      <c r="MSZ39" s="372"/>
      <c r="MTA39" s="372"/>
      <c r="MTB39" s="372"/>
      <c r="MTC39" s="372"/>
      <c r="MTD39" s="372"/>
      <c r="MTE39" s="372"/>
      <c r="MTF39" s="372"/>
      <c r="MTG39" s="372"/>
      <c r="MTH39" s="372"/>
      <c r="MTI39" s="372"/>
      <c r="MTJ39" s="372"/>
      <c r="MTK39" s="372"/>
      <c r="MTL39" s="372"/>
      <c r="MTM39" s="372"/>
      <c r="MTN39" s="372"/>
      <c r="MTO39" s="372"/>
      <c r="MTP39" s="372"/>
      <c r="MTQ39" s="372"/>
      <c r="MTR39" s="372"/>
      <c r="MTS39" s="372"/>
      <c r="MTT39" s="372"/>
      <c r="MTU39" s="372"/>
      <c r="MTV39" s="372"/>
      <c r="MTW39" s="372"/>
      <c r="MTX39" s="372"/>
      <c r="MTY39" s="372"/>
      <c r="MTZ39" s="372"/>
      <c r="MUA39" s="372"/>
      <c r="MUB39" s="372"/>
      <c r="MUC39" s="372"/>
      <c r="MUD39" s="372"/>
      <c r="MUE39" s="372"/>
      <c r="MUF39" s="372"/>
      <c r="MUG39" s="372"/>
      <c r="MUH39" s="372"/>
      <c r="MUI39" s="372"/>
      <c r="MUJ39" s="372"/>
      <c r="MUK39" s="372"/>
      <c r="MUL39" s="372"/>
      <c r="MUM39" s="372"/>
      <c r="MUN39" s="372"/>
      <c r="MUO39" s="372"/>
      <c r="MUP39" s="372"/>
      <c r="MUQ39" s="372"/>
      <c r="MUR39" s="372"/>
      <c r="MUS39" s="372"/>
      <c r="MUT39" s="372"/>
      <c r="MUU39" s="372"/>
      <c r="MUV39" s="372"/>
      <c r="MUW39" s="372"/>
      <c r="MUX39" s="372"/>
      <c r="MUY39" s="372"/>
      <c r="MUZ39" s="372"/>
      <c r="MVA39" s="372"/>
      <c r="MVB39" s="372"/>
      <c r="MVC39" s="372"/>
      <c r="MVD39" s="372"/>
      <c r="MVE39" s="372"/>
      <c r="MVF39" s="372"/>
      <c r="MVG39" s="372"/>
      <c r="MVH39" s="372"/>
      <c r="MVI39" s="372"/>
      <c r="MVJ39" s="372"/>
      <c r="MVK39" s="372"/>
      <c r="MVL39" s="372"/>
      <c r="MVM39" s="372"/>
      <c r="MVN39" s="372"/>
      <c r="MVO39" s="372"/>
      <c r="MVP39" s="372"/>
      <c r="MVQ39" s="372"/>
      <c r="MVR39" s="372"/>
      <c r="MVS39" s="372"/>
      <c r="MVT39" s="372"/>
      <c r="MVU39" s="372"/>
      <c r="MVV39" s="372"/>
      <c r="MVW39" s="372"/>
      <c r="MVX39" s="372"/>
      <c r="MVY39" s="372"/>
      <c r="MVZ39" s="372"/>
      <c r="MWA39" s="372"/>
      <c r="MWB39" s="372"/>
      <c r="MWC39" s="372"/>
      <c r="MWD39" s="372"/>
      <c r="MWE39" s="372"/>
      <c r="MWF39" s="372"/>
      <c r="MWG39" s="372"/>
      <c r="MWH39" s="372"/>
      <c r="MWI39" s="372"/>
      <c r="MWJ39" s="372"/>
      <c r="MWK39" s="372"/>
      <c r="MWL39" s="372"/>
      <c r="MWM39" s="372"/>
      <c r="MWN39" s="372"/>
      <c r="MWO39" s="372"/>
      <c r="MWP39" s="372"/>
      <c r="MWQ39" s="372"/>
      <c r="MWR39" s="372"/>
      <c r="MWS39" s="372"/>
      <c r="MWT39" s="372"/>
      <c r="MWU39" s="372"/>
      <c r="MWV39" s="372"/>
      <c r="MWW39" s="372"/>
      <c r="MWX39" s="372"/>
      <c r="MWY39" s="372"/>
      <c r="MWZ39" s="372"/>
      <c r="MXA39" s="372"/>
      <c r="MXB39" s="372"/>
      <c r="MXC39" s="372"/>
      <c r="MXD39" s="372"/>
      <c r="MXE39" s="372"/>
      <c r="MXF39" s="372"/>
      <c r="MXG39" s="372"/>
      <c r="MXH39" s="372"/>
      <c r="MXI39" s="372"/>
      <c r="MXJ39" s="372"/>
      <c r="MXK39" s="372"/>
      <c r="MXL39" s="372"/>
      <c r="MXM39" s="372"/>
      <c r="MXN39" s="372"/>
      <c r="MXO39" s="372"/>
      <c r="MXP39" s="372"/>
      <c r="MXQ39" s="372"/>
      <c r="MXR39" s="372"/>
      <c r="MXS39" s="372"/>
      <c r="MXT39" s="372"/>
      <c r="MXU39" s="372"/>
      <c r="MXV39" s="372"/>
      <c r="MXW39" s="372"/>
      <c r="MXX39" s="372"/>
      <c r="MXY39" s="372"/>
      <c r="MXZ39" s="372"/>
      <c r="MYA39" s="372"/>
      <c r="MYB39" s="372"/>
      <c r="MYC39" s="372"/>
      <c r="MYD39" s="372"/>
      <c r="MYE39" s="372"/>
      <c r="MYF39" s="372"/>
      <c r="MYG39" s="372"/>
      <c r="MYH39" s="372"/>
      <c r="MYI39" s="372"/>
      <c r="MYJ39" s="372"/>
      <c r="MYK39" s="372"/>
      <c r="MYL39" s="372"/>
      <c r="MYM39" s="372"/>
      <c r="MYN39" s="372"/>
      <c r="MYO39" s="372"/>
      <c r="MYP39" s="372"/>
      <c r="MYQ39" s="372"/>
      <c r="MYR39" s="372"/>
      <c r="MYS39" s="372"/>
      <c r="MYT39" s="372"/>
      <c r="MYU39" s="372"/>
      <c r="MYV39" s="372"/>
      <c r="MYW39" s="372"/>
      <c r="MYX39" s="372"/>
      <c r="MYY39" s="372"/>
      <c r="MYZ39" s="372"/>
      <c r="MZA39" s="372"/>
      <c r="MZB39" s="372"/>
      <c r="MZC39" s="372"/>
      <c r="MZD39" s="372"/>
      <c r="MZE39" s="372"/>
      <c r="MZF39" s="372"/>
      <c r="MZG39" s="372"/>
      <c r="MZH39" s="372"/>
      <c r="MZI39" s="372"/>
      <c r="MZJ39" s="372"/>
      <c r="MZK39" s="372"/>
      <c r="MZL39" s="372"/>
      <c r="MZM39" s="372"/>
      <c r="MZN39" s="372"/>
      <c r="MZO39" s="372"/>
      <c r="MZP39" s="372"/>
      <c r="MZQ39" s="372"/>
      <c r="MZR39" s="372"/>
      <c r="MZS39" s="372"/>
      <c r="MZT39" s="372"/>
      <c r="MZU39" s="372"/>
      <c r="MZV39" s="372"/>
      <c r="MZW39" s="372"/>
      <c r="MZX39" s="372"/>
      <c r="MZY39" s="372"/>
      <c r="MZZ39" s="372"/>
      <c r="NAA39" s="372"/>
      <c r="NAB39" s="372"/>
      <c r="NAC39" s="372"/>
      <c r="NAD39" s="372"/>
      <c r="NAE39" s="372"/>
      <c r="NAF39" s="372"/>
      <c r="NAG39" s="372"/>
      <c r="NAH39" s="372"/>
      <c r="NAI39" s="372"/>
      <c r="NAJ39" s="372"/>
      <c r="NAK39" s="372"/>
      <c r="NAL39" s="372"/>
      <c r="NAM39" s="372"/>
      <c r="NAN39" s="372"/>
      <c r="NAO39" s="372"/>
      <c r="NAP39" s="372"/>
      <c r="NAQ39" s="372"/>
      <c r="NAR39" s="372"/>
      <c r="NAS39" s="372"/>
      <c r="NAT39" s="372"/>
      <c r="NAU39" s="372"/>
      <c r="NAV39" s="372"/>
      <c r="NAW39" s="372"/>
      <c r="NAX39" s="372"/>
      <c r="NAY39" s="372"/>
      <c r="NAZ39" s="372"/>
      <c r="NBA39" s="372"/>
      <c r="NBB39" s="372"/>
      <c r="NBC39" s="372"/>
      <c r="NBD39" s="372"/>
      <c r="NBE39" s="372"/>
      <c r="NBF39" s="372"/>
      <c r="NBG39" s="372"/>
      <c r="NBH39" s="372"/>
      <c r="NBI39" s="372"/>
      <c r="NBJ39" s="372"/>
      <c r="NBK39" s="372"/>
      <c r="NBL39" s="372"/>
      <c r="NBM39" s="372"/>
      <c r="NBN39" s="372"/>
      <c r="NBO39" s="372"/>
      <c r="NBP39" s="372"/>
      <c r="NBQ39" s="372"/>
      <c r="NBR39" s="372"/>
      <c r="NBS39" s="372"/>
      <c r="NBT39" s="372"/>
      <c r="NBU39" s="372"/>
      <c r="NBV39" s="372"/>
      <c r="NBW39" s="372"/>
      <c r="NBX39" s="372"/>
      <c r="NBY39" s="372"/>
      <c r="NBZ39" s="372"/>
      <c r="NCA39" s="372"/>
      <c r="NCB39" s="372"/>
      <c r="NCC39" s="372"/>
      <c r="NCD39" s="372"/>
      <c r="NCE39" s="372"/>
      <c r="NCF39" s="372"/>
      <c r="NCG39" s="372"/>
      <c r="NCH39" s="372"/>
      <c r="NCI39" s="372"/>
      <c r="NCJ39" s="372"/>
      <c r="NCK39" s="372"/>
      <c r="NCL39" s="372"/>
      <c r="NCM39" s="372"/>
      <c r="NCN39" s="372"/>
      <c r="NCO39" s="372"/>
      <c r="NCP39" s="372"/>
      <c r="NCQ39" s="372"/>
      <c r="NCR39" s="372"/>
      <c r="NCS39" s="372"/>
      <c r="NCT39" s="372"/>
      <c r="NCU39" s="372"/>
      <c r="NCV39" s="372"/>
      <c r="NCW39" s="372"/>
      <c r="NCX39" s="372"/>
      <c r="NCY39" s="372"/>
      <c r="NCZ39" s="372"/>
      <c r="NDA39" s="372"/>
      <c r="NDB39" s="372"/>
      <c r="NDC39" s="372"/>
      <c r="NDD39" s="372"/>
      <c r="NDE39" s="372"/>
      <c r="NDF39" s="372"/>
      <c r="NDG39" s="372"/>
      <c r="NDH39" s="372"/>
      <c r="NDI39" s="372"/>
      <c r="NDJ39" s="372"/>
      <c r="NDK39" s="372"/>
      <c r="NDL39" s="372"/>
      <c r="NDM39" s="372"/>
      <c r="NDN39" s="372"/>
      <c r="NDO39" s="372"/>
      <c r="NDP39" s="372"/>
      <c r="NDQ39" s="372"/>
      <c r="NDR39" s="372"/>
      <c r="NDS39" s="372"/>
      <c r="NDT39" s="372"/>
      <c r="NDU39" s="372"/>
      <c r="NDV39" s="372"/>
      <c r="NDW39" s="372"/>
      <c r="NDX39" s="372"/>
      <c r="NDY39" s="372"/>
      <c r="NDZ39" s="372"/>
      <c r="NEA39" s="372"/>
      <c r="NEB39" s="372"/>
      <c r="NEC39" s="372"/>
      <c r="NED39" s="372"/>
      <c r="NEE39" s="372"/>
      <c r="NEF39" s="372"/>
      <c r="NEG39" s="372"/>
      <c r="NEH39" s="372"/>
      <c r="NEI39" s="372"/>
      <c r="NEJ39" s="372"/>
      <c r="NEK39" s="372"/>
      <c r="NEL39" s="372"/>
      <c r="NEM39" s="372"/>
      <c r="NEN39" s="372"/>
      <c r="NEO39" s="372"/>
      <c r="NEP39" s="372"/>
      <c r="NEQ39" s="372"/>
      <c r="NER39" s="372"/>
      <c r="NES39" s="372"/>
      <c r="NET39" s="372"/>
      <c r="NEU39" s="372"/>
      <c r="NEV39" s="372"/>
      <c r="NEW39" s="372"/>
      <c r="NEX39" s="372"/>
      <c r="NEY39" s="372"/>
      <c r="NEZ39" s="372"/>
      <c r="NFA39" s="372"/>
      <c r="NFB39" s="372"/>
      <c r="NFC39" s="372"/>
      <c r="NFD39" s="372"/>
      <c r="NFE39" s="372"/>
      <c r="NFF39" s="372"/>
      <c r="NFG39" s="372"/>
      <c r="NFH39" s="372"/>
      <c r="NFI39" s="372"/>
      <c r="NFJ39" s="372"/>
      <c r="NFK39" s="372"/>
      <c r="NFL39" s="372"/>
      <c r="NFM39" s="372"/>
      <c r="NFN39" s="372"/>
      <c r="NFO39" s="372"/>
      <c r="NFP39" s="372"/>
      <c r="NFQ39" s="372"/>
      <c r="NFR39" s="372"/>
      <c r="NFS39" s="372"/>
      <c r="NFT39" s="372"/>
      <c r="NFU39" s="372"/>
      <c r="NFV39" s="372"/>
      <c r="NFW39" s="372"/>
      <c r="NFX39" s="372"/>
      <c r="NFY39" s="372"/>
      <c r="NFZ39" s="372"/>
      <c r="NGA39" s="372"/>
      <c r="NGB39" s="372"/>
      <c r="NGC39" s="372"/>
      <c r="NGD39" s="372"/>
      <c r="NGE39" s="372"/>
      <c r="NGF39" s="372"/>
      <c r="NGG39" s="372"/>
      <c r="NGH39" s="372"/>
      <c r="NGI39" s="372"/>
      <c r="NGJ39" s="372"/>
      <c r="NGK39" s="372"/>
      <c r="NGL39" s="372"/>
      <c r="NGM39" s="372"/>
      <c r="NGN39" s="372"/>
      <c r="NGO39" s="372"/>
      <c r="NGP39" s="372"/>
      <c r="NGQ39" s="372"/>
      <c r="NGR39" s="372"/>
      <c r="NGS39" s="372"/>
      <c r="NGT39" s="372"/>
      <c r="NGU39" s="372"/>
      <c r="NGV39" s="372"/>
      <c r="NGW39" s="372"/>
      <c r="NGX39" s="372"/>
      <c r="NGY39" s="372"/>
      <c r="NGZ39" s="372"/>
      <c r="NHA39" s="372"/>
      <c r="NHB39" s="372"/>
      <c r="NHC39" s="372"/>
      <c r="NHD39" s="372"/>
      <c r="NHE39" s="372"/>
      <c r="NHF39" s="372"/>
      <c r="NHG39" s="372"/>
      <c r="NHH39" s="372"/>
      <c r="NHI39" s="372"/>
      <c r="NHJ39" s="372"/>
      <c r="NHK39" s="372"/>
      <c r="NHL39" s="372"/>
      <c r="NHM39" s="372"/>
      <c r="NHN39" s="372"/>
      <c r="NHO39" s="372"/>
      <c r="NHP39" s="372"/>
      <c r="NHQ39" s="372"/>
      <c r="NHR39" s="372"/>
      <c r="NHS39" s="372"/>
      <c r="NHT39" s="372"/>
      <c r="NHU39" s="372"/>
      <c r="NHV39" s="372"/>
      <c r="NHW39" s="372"/>
      <c r="NHX39" s="372"/>
      <c r="NHY39" s="372"/>
      <c r="NHZ39" s="372"/>
      <c r="NIA39" s="372"/>
      <c r="NIB39" s="372"/>
      <c r="NIC39" s="372"/>
      <c r="NID39" s="372"/>
      <c r="NIE39" s="372"/>
      <c r="NIF39" s="372"/>
      <c r="NIG39" s="372"/>
      <c r="NIH39" s="372"/>
      <c r="NII39" s="372"/>
      <c r="NIJ39" s="372"/>
      <c r="NIK39" s="372"/>
      <c r="NIL39" s="372"/>
      <c r="NIM39" s="372"/>
      <c r="NIN39" s="372"/>
      <c r="NIO39" s="372"/>
      <c r="NIP39" s="372"/>
      <c r="NIQ39" s="372"/>
      <c r="NIR39" s="372"/>
      <c r="NIS39" s="372"/>
      <c r="NIT39" s="372"/>
      <c r="NIU39" s="372"/>
      <c r="NIV39" s="372"/>
      <c r="NIW39" s="372"/>
      <c r="NIX39" s="372"/>
      <c r="NIY39" s="372"/>
      <c r="NIZ39" s="372"/>
      <c r="NJA39" s="372"/>
      <c r="NJB39" s="372"/>
      <c r="NJC39" s="372"/>
      <c r="NJD39" s="372"/>
      <c r="NJE39" s="372"/>
      <c r="NJF39" s="372"/>
      <c r="NJG39" s="372"/>
      <c r="NJH39" s="372"/>
      <c r="NJI39" s="372"/>
      <c r="NJJ39" s="372"/>
      <c r="NJK39" s="372"/>
      <c r="NJL39" s="372"/>
      <c r="NJM39" s="372"/>
      <c r="NJN39" s="372"/>
      <c r="NJO39" s="372"/>
      <c r="NJP39" s="372"/>
      <c r="NJQ39" s="372"/>
      <c r="NJR39" s="372"/>
      <c r="NJS39" s="372"/>
      <c r="NJT39" s="372"/>
      <c r="NJU39" s="372"/>
      <c r="NJV39" s="372"/>
      <c r="NJW39" s="372"/>
      <c r="NJX39" s="372"/>
      <c r="NJY39" s="372"/>
      <c r="NJZ39" s="372"/>
      <c r="NKA39" s="372"/>
      <c r="NKB39" s="372"/>
      <c r="NKC39" s="372"/>
      <c r="NKD39" s="372"/>
      <c r="NKE39" s="372"/>
      <c r="NKF39" s="372"/>
      <c r="NKG39" s="372"/>
      <c r="NKH39" s="372"/>
      <c r="NKI39" s="372"/>
      <c r="NKJ39" s="372"/>
      <c r="NKK39" s="372"/>
      <c r="NKL39" s="372"/>
      <c r="NKM39" s="372"/>
      <c r="NKN39" s="372"/>
      <c r="NKO39" s="372"/>
      <c r="NKP39" s="372"/>
      <c r="NKQ39" s="372"/>
      <c r="NKR39" s="372"/>
      <c r="NKS39" s="372"/>
      <c r="NKT39" s="372"/>
      <c r="NKU39" s="372"/>
      <c r="NKV39" s="372"/>
      <c r="NKW39" s="372"/>
      <c r="NKX39" s="372"/>
      <c r="NKY39" s="372"/>
      <c r="NKZ39" s="372"/>
      <c r="NLA39" s="372"/>
      <c r="NLB39" s="372"/>
      <c r="NLC39" s="372"/>
      <c r="NLD39" s="372"/>
      <c r="NLE39" s="372"/>
      <c r="NLF39" s="372"/>
      <c r="NLG39" s="372"/>
      <c r="NLH39" s="372"/>
      <c r="NLI39" s="372"/>
      <c r="NLJ39" s="372"/>
      <c r="NLK39" s="372"/>
      <c r="NLL39" s="372"/>
      <c r="NLM39" s="372"/>
      <c r="NLN39" s="372"/>
      <c r="NLO39" s="372"/>
      <c r="NLP39" s="372"/>
      <c r="NLQ39" s="372"/>
      <c r="NLR39" s="372"/>
      <c r="NLS39" s="372"/>
      <c r="NLT39" s="372"/>
      <c r="NLU39" s="372"/>
      <c r="NLV39" s="372"/>
      <c r="NLW39" s="372"/>
      <c r="NLX39" s="372"/>
      <c r="NLY39" s="372"/>
      <c r="NLZ39" s="372"/>
      <c r="NMA39" s="372"/>
      <c r="NMB39" s="372"/>
      <c r="NMC39" s="372"/>
      <c r="NMD39" s="372"/>
      <c r="NME39" s="372"/>
      <c r="NMF39" s="372"/>
      <c r="NMG39" s="372"/>
      <c r="NMH39" s="372"/>
      <c r="NMI39" s="372"/>
      <c r="NMJ39" s="372"/>
      <c r="NMK39" s="372"/>
      <c r="NML39" s="372"/>
      <c r="NMM39" s="372"/>
      <c r="NMN39" s="372"/>
      <c r="NMO39" s="372"/>
      <c r="NMP39" s="372"/>
      <c r="NMQ39" s="372"/>
      <c r="NMR39" s="372"/>
      <c r="NMS39" s="372"/>
      <c r="NMT39" s="372"/>
      <c r="NMU39" s="372"/>
      <c r="NMV39" s="372"/>
      <c r="NMW39" s="372"/>
      <c r="NMX39" s="372"/>
      <c r="NMY39" s="372"/>
      <c r="NMZ39" s="372"/>
      <c r="NNA39" s="372"/>
      <c r="NNB39" s="372"/>
      <c r="NNC39" s="372"/>
      <c r="NND39" s="372"/>
      <c r="NNE39" s="372"/>
      <c r="NNF39" s="372"/>
      <c r="NNG39" s="372"/>
      <c r="NNH39" s="372"/>
      <c r="NNI39" s="372"/>
      <c r="NNJ39" s="372"/>
      <c r="NNK39" s="372"/>
      <c r="NNL39" s="372"/>
      <c r="NNM39" s="372"/>
      <c r="NNN39" s="372"/>
      <c r="NNO39" s="372"/>
      <c r="NNP39" s="372"/>
      <c r="NNQ39" s="372"/>
      <c r="NNR39" s="372"/>
      <c r="NNS39" s="372"/>
      <c r="NNT39" s="372"/>
      <c r="NNU39" s="372"/>
      <c r="NNV39" s="372"/>
      <c r="NNW39" s="372"/>
      <c r="NNX39" s="372"/>
      <c r="NNY39" s="372"/>
      <c r="NNZ39" s="372"/>
      <c r="NOA39" s="372"/>
      <c r="NOB39" s="372"/>
      <c r="NOC39" s="372"/>
      <c r="NOD39" s="372"/>
      <c r="NOE39" s="372"/>
      <c r="NOF39" s="372"/>
      <c r="NOG39" s="372"/>
      <c r="NOH39" s="372"/>
      <c r="NOI39" s="372"/>
      <c r="NOJ39" s="372"/>
      <c r="NOK39" s="372"/>
      <c r="NOL39" s="372"/>
      <c r="NOM39" s="372"/>
      <c r="NON39" s="372"/>
      <c r="NOO39" s="372"/>
      <c r="NOP39" s="372"/>
      <c r="NOQ39" s="372"/>
      <c r="NOR39" s="372"/>
      <c r="NOS39" s="372"/>
      <c r="NOT39" s="372"/>
      <c r="NOU39" s="372"/>
      <c r="NOV39" s="372"/>
      <c r="NOW39" s="372"/>
      <c r="NOX39" s="372"/>
      <c r="NOY39" s="372"/>
      <c r="NOZ39" s="372"/>
      <c r="NPA39" s="372"/>
      <c r="NPB39" s="372"/>
      <c r="NPC39" s="372"/>
      <c r="NPD39" s="372"/>
      <c r="NPE39" s="372"/>
      <c r="NPF39" s="372"/>
      <c r="NPG39" s="372"/>
      <c r="NPH39" s="372"/>
      <c r="NPI39" s="372"/>
      <c r="NPJ39" s="372"/>
      <c r="NPK39" s="372"/>
      <c r="NPL39" s="372"/>
      <c r="NPM39" s="372"/>
      <c r="NPN39" s="372"/>
      <c r="NPO39" s="372"/>
      <c r="NPP39" s="372"/>
      <c r="NPQ39" s="372"/>
      <c r="NPR39" s="372"/>
      <c r="NPS39" s="372"/>
      <c r="NPT39" s="372"/>
      <c r="NPU39" s="372"/>
      <c r="NPV39" s="372"/>
      <c r="NPW39" s="372"/>
      <c r="NPX39" s="372"/>
      <c r="NPY39" s="372"/>
      <c r="NPZ39" s="372"/>
      <c r="NQA39" s="372"/>
      <c r="NQB39" s="372"/>
      <c r="NQC39" s="372"/>
      <c r="NQD39" s="372"/>
      <c r="NQE39" s="372"/>
      <c r="NQF39" s="372"/>
      <c r="NQG39" s="372"/>
      <c r="NQH39" s="372"/>
      <c r="NQI39" s="372"/>
      <c r="NQJ39" s="372"/>
      <c r="NQK39" s="372"/>
      <c r="NQL39" s="372"/>
      <c r="NQM39" s="372"/>
      <c r="NQN39" s="372"/>
      <c r="NQO39" s="372"/>
      <c r="NQP39" s="372"/>
      <c r="NQQ39" s="372"/>
      <c r="NQR39" s="372"/>
      <c r="NQS39" s="372"/>
      <c r="NQT39" s="372"/>
      <c r="NQU39" s="372"/>
      <c r="NQV39" s="372"/>
      <c r="NQW39" s="372"/>
      <c r="NQX39" s="372"/>
      <c r="NQY39" s="372"/>
      <c r="NQZ39" s="372"/>
      <c r="NRA39" s="372"/>
      <c r="NRB39" s="372"/>
      <c r="NRC39" s="372"/>
      <c r="NRD39" s="372"/>
      <c r="NRE39" s="372"/>
      <c r="NRF39" s="372"/>
      <c r="NRG39" s="372"/>
      <c r="NRH39" s="372"/>
      <c r="NRI39" s="372"/>
      <c r="NRJ39" s="372"/>
      <c r="NRK39" s="372"/>
      <c r="NRL39" s="372"/>
      <c r="NRM39" s="372"/>
      <c r="NRN39" s="372"/>
      <c r="NRO39" s="372"/>
      <c r="NRP39" s="372"/>
      <c r="NRQ39" s="372"/>
      <c r="NRR39" s="372"/>
      <c r="NRS39" s="372"/>
      <c r="NRT39" s="372"/>
      <c r="NRU39" s="372"/>
      <c r="NRV39" s="372"/>
      <c r="NRW39" s="372"/>
      <c r="NRX39" s="372"/>
      <c r="NRY39" s="372"/>
      <c r="NRZ39" s="372"/>
      <c r="NSA39" s="372"/>
      <c r="NSB39" s="372"/>
      <c r="NSC39" s="372"/>
      <c r="NSD39" s="372"/>
      <c r="NSE39" s="372"/>
      <c r="NSF39" s="372"/>
      <c r="NSG39" s="372"/>
      <c r="NSH39" s="372"/>
      <c r="NSI39" s="372"/>
      <c r="NSJ39" s="372"/>
      <c r="NSK39" s="372"/>
      <c r="NSL39" s="372"/>
      <c r="NSM39" s="372"/>
      <c r="NSN39" s="372"/>
      <c r="NSO39" s="372"/>
      <c r="NSP39" s="372"/>
      <c r="NSQ39" s="372"/>
      <c r="NSR39" s="372"/>
      <c r="NSS39" s="372"/>
      <c r="NST39" s="372"/>
      <c r="NSU39" s="372"/>
      <c r="NSV39" s="372"/>
      <c r="NSW39" s="372"/>
      <c r="NSX39" s="372"/>
      <c r="NSY39" s="372"/>
      <c r="NSZ39" s="372"/>
      <c r="NTA39" s="372"/>
      <c r="NTB39" s="372"/>
      <c r="NTC39" s="372"/>
      <c r="NTD39" s="372"/>
      <c r="NTE39" s="372"/>
      <c r="NTF39" s="372"/>
      <c r="NTG39" s="372"/>
      <c r="NTH39" s="372"/>
      <c r="NTI39" s="372"/>
      <c r="NTJ39" s="372"/>
      <c r="NTK39" s="372"/>
      <c r="NTL39" s="372"/>
      <c r="NTM39" s="372"/>
      <c r="NTN39" s="372"/>
      <c r="NTO39" s="372"/>
      <c r="NTP39" s="372"/>
      <c r="NTQ39" s="372"/>
      <c r="NTR39" s="372"/>
      <c r="NTS39" s="372"/>
      <c r="NTT39" s="372"/>
      <c r="NTU39" s="372"/>
      <c r="NTV39" s="372"/>
      <c r="NTW39" s="372"/>
      <c r="NTX39" s="372"/>
      <c r="NTY39" s="372"/>
      <c r="NTZ39" s="372"/>
      <c r="NUA39" s="372"/>
      <c r="NUB39" s="372"/>
      <c r="NUC39" s="372"/>
      <c r="NUD39" s="372"/>
      <c r="NUE39" s="372"/>
      <c r="NUF39" s="372"/>
      <c r="NUG39" s="372"/>
      <c r="NUH39" s="372"/>
      <c r="NUI39" s="372"/>
      <c r="NUJ39" s="372"/>
      <c r="NUK39" s="372"/>
      <c r="NUL39" s="372"/>
      <c r="NUM39" s="372"/>
      <c r="NUN39" s="372"/>
      <c r="NUO39" s="372"/>
      <c r="NUP39" s="372"/>
      <c r="NUQ39" s="372"/>
      <c r="NUR39" s="372"/>
      <c r="NUS39" s="372"/>
      <c r="NUT39" s="372"/>
      <c r="NUU39" s="372"/>
      <c r="NUV39" s="372"/>
      <c r="NUW39" s="372"/>
      <c r="NUX39" s="372"/>
      <c r="NUY39" s="372"/>
      <c r="NUZ39" s="372"/>
      <c r="NVA39" s="372"/>
      <c r="NVB39" s="372"/>
      <c r="NVC39" s="372"/>
      <c r="NVD39" s="372"/>
      <c r="NVE39" s="372"/>
      <c r="NVF39" s="372"/>
      <c r="NVG39" s="372"/>
      <c r="NVH39" s="372"/>
      <c r="NVI39" s="372"/>
      <c r="NVJ39" s="372"/>
      <c r="NVK39" s="372"/>
      <c r="NVL39" s="372"/>
      <c r="NVM39" s="372"/>
      <c r="NVN39" s="372"/>
      <c r="NVO39" s="372"/>
      <c r="NVP39" s="372"/>
      <c r="NVQ39" s="372"/>
      <c r="NVR39" s="372"/>
      <c r="NVS39" s="372"/>
      <c r="NVT39" s="372"/>
      <c r="NVU39" s="372"/>
      <c r="NVV39" s="372"/>
      <c r="NVW39" s="372"/>
      <c r="NVX39" s="372"/>
      <c r="NVY39" s="372"/>
      <c r="NVZ39" s="372"/>
      <c r="NWA39" s="372"/>
      <c r="NWB39" s="372"/>
      <c r="NWC39" s="372"/>
      <c r="NWD39" s="372"/>
      <c r="NWE39" s="372"/>
      <c r="NWF39" s="372"/>
      <c r="NWG39" s="372"/>
      <c r="NWH39" s="372"/>
      <c r="NWI39" s="372"/>
      <c r="NWJ39" s="372"/>
      <c r="NWK39" s="372"/>
      <c r="NWL39" s="372"/>
      <c r="NWM39" s="372"/>
      <c r="NWN39" s="372"/>
      <c r="NWO39" s="372"/>
      <c r="NWP39" s="372"/>
      <c r="NWQ39" s="372"/>
      <c r="NWR39" s="372"/>
      <c r="NWS39" s="372"/>
      <c r="NWT39" s="372"/>
      <c r="NWU39" s="372"/>
      <c r="NWV39" s="372"/>
      <c r="NWW39" s="372"/>
      <c r="NWX39" s="372"/>
      <c r="NWY39" s="372"/>
      <c r="NWZ39" s="372"/>
      <c r="NXA39" s="372"/>
      <c r="NXB39" s="372"/>
      <c r="NXC39" s="372"/>
      <c r="NXD39" s="372"/>
      <c r="NXE39" s="372"/>
      <c r="NXF39" s="372"/>
      <c r="NXG39" s="372"/>
      <c r="NXH39" s="372"/>
      <c r="NXI39" s="372"/>
      <c r="NXJ39" s="372"/>
      <c r="NXK39" s="372"/>
      <c r="NXL39" s="372"/>
      <c r="NXM39" s="372"/>
      <c r="NXN39" s="372"/>
      <c r="NXO39" s="372"/>
      <c r="NXP39" s="372"/>
      <c r="NXQ39" s="372"/>
      <c r="NXR39" s="372"/>
      <c r="NXS39" s="372"/>
      <c r="NXT39" s="372"/>
      <c r="NXU39" s="372"/>
      <c r="NXV39" s="372"/>
      <c r="NXW39" s="372"/>
      <c r="NXX39" s="372"/>
      <c r="NXY39" s="372"/>
      <c r="NXZ39" s="372"/>
      <c r="NYA39" s="372"/>
      <c r="NYB39" s="372"/>
      <c r="NYC39" s="372"/>
      <c r="NYD39" s="372"/>
      <c r="NYE39" s="372"/>
      <c r="NYF39" s="372"/>
      <c r="NYG39" s="372"/>
      <c r="NYH39" s="372"/>
      <c r="NYI39" s="372"/>
      <c r="NYJ39" s="372"/>
      <c r="NYK39" s="372"/>
      <c r="NYL39" s="372"/>
      <c r="NYM39" s="372"/>
      <c r="NYN39" s="372"/>
      <c r="NYO39" s="372"/>
      <c r="NYP39" s="372"/>
      <c r="NYQ39" s="372"/>
      <c r="NYR39" s="372"/>
      <c r="NYS39" s="372"/>
      <c r="NYT39" s="372"/>
      <c r="NYU39" s="372"/>
      <c r="NYV39" s="372"/>
      <c r="NYW39" s="372"/>
      <c r="NYX39" s="372"/>
      <c r="NYY39" s="372"/>
      <c r="NYZ39" s="372"/>
      <c r="NZA39" s="372"/>
      <c r="NZB39" s="372"/>
      <c r="NZC39" s="372"/>
      <c r="NZD39" s="372"/>
      <c r="NZE39" s="372"/>
      <c r="NZF39" s="372"/>
      <c r="NZG39" s="372"/>
      <c r="NZH39" s="372"/>
      <c r="NZI39" s="372"/>
      <c r="NZJ39" s="372"/>
      <c r="NZK39" s="372"/>
      <c r="NZL39" s="372"/>
      <c r="NZM39" s="372"/>
      <c r="NZN39" s="372"/>
      <c r="NZO39" s="372"/>
      <c r="NZP39" s="372"/>
      <c r="NZQ39" s="372"/>
      <c r="NZR39" s="372"/>
      <c r="NZS39" s="372"/>
      <c r="NZT39" s="372"/>
      <c r="NZU39" s="372"/>
      <c r="NZV39" s="372"/>
      <c r="NZW39" s="372"/>
      <c r="NZX39" s="372"/>
      <c r="NZY39" s="372"/>
      <c r="NZZ39" s="372"/>
      <c r="OAA39" s="372"/>
      <c r="OAB39" s="372"/>
      <c r="OAC39" s="372"/>
      <c r="OAD39" s="372"/>
      <c r="OAE39" s="372"/>
      <c r="OAF39" s="372"/>
      <c r="OAG39" s="372"/>
      <c r="OAH39" s="372"/>
      <c r="OAI39" s="372"/>
      <c r="OAJ39" s="372"/>
      <c r="OAK39" s="372"/>
      <c r="OAL39" s="372"/>
      <c r="OAM39" s="372"/>
      <c r="OAN39" s="372"/>
      <c r="OAO39" s="372"/>
      <c r="OAP39" s="372"/>
      <c r="OAQ39" s="372"/>
      <c r="OAR39" s="372"/>
      <c r="OAS39" s="372"/>
      <c r="OAT39" s="372"/>
      <c r="OAU39" s="372"/>
      <c r="OAV39" s="372"/>
      <c r="OAW39" s="372"/>
      <c r="OAX39" s="372"/>
      <c r="OAY39" s="372"/>
      <c r="OAZ39" s="372"/>
      <c r="OBA39" s="372"/>
      <c r="OBB39" s="372"/>
      <c r="OBC39" s="372"/>
      <c r="OBD39" s="372"/>
      <c r="OBE39" s="372"/>
      <c r="OBF39" s="372"/>
      <c r="OBG39" s="372"/>
      <c r="OBH39" s="372"/>
      <c r="OBI39" s="372"/>
      <c r="OBJ39" s="372"/>
      <c r="OBK39" s="372"/>
      <c r="OBL39" s="372"/>
      <c r="OBM39" s="372"/>
      <c r="OBN39" s="372"/>
      <c r="OBO39" s="372"/>
      <c r="OBP39" s="372"/>
      <c r="OBQ39" s="372"/>
      <c r="OBR39" s="372"/>
      <c r="OBS39" s="372"/>
      <c r="OBT39" s="372"/>
      <c r="OBU39" s="372"/>
      <c r="OBV39" s="372"/>
      <c r="OBW39" s="372"/>
      <c r="OBX39" s="372"/>
      <c r="OBY39" s="372"/>
      <c r="OBZ39" s="372"/>
      <c r="OCA39" s="372"/>
      <c r="OCB39" s="372"/>
      <c r="OCC39" s="372"/>
      <c r="OCD39" s="372"/>
      <c r="OCE39" s="372"/>
      <c r="OCF39" s="372"/>
      <c r="OCG39" s="372"/>
      <c r="OCH39" s="372"/>
      <c r="OCI39" s="372"/>
      <c r="OCJ39" s="372"/>
      <c r="OCK39" s="372"/>
      <c r="OCL39" s="372"/>
      <c r="OCM39" s="372"/>
      <c r="OCN39" s="372"/>
      <c r="OCO39" s="372"/>
      <c r="OCP39" s="372"/>
      <c r="OCQ39" s="372"/>
      <c r="OCR39" s="372"/>
      <c r="OCS39" s="372"/>
      <c r="OCT39" s="372"/>
      <c r="OCU39" s="372"/>
      <c r="OCV39" s="372"/>
      <c r="OCW39" s="372"/>
      <c r="OCX39" s="372"/>
      <c r="OCY39" s="372"/>
      <c r="OCZ39" s="372"/>
      <c r="ODA39" s="372"/>
      <c r="ODB39" s="372"/>
      <c r="ODC39" s="372"/>
      <c r="ODD39" s="372"/>
      <c r="ODE39" s="372"/>
      <c r="ODF39" s="372"/>
      <c r="ODG39" s="372"/>
      <c r="ODH39" s="372"/>
      <c r="ODI39" s="372"/>
      <c r="ODJ39" s="372"/>
      <c r="ODK39" s="372"/>
      <c r="ODL39" s="372"/>
      <c r="ODM39" s="372"/>
      <c r="ODN39" s="372"/>
      <c r="ODO39" s="372"/>
      <c r="ODP39" s="372"/>
      <c r="ODQ39" s="372"/>
      <c r="ODR39" s="372"/>
      <c r="ODS39" s="372"/>
      <c r="ODT39" s="372"/>
      <c r="ODU39" s="372"/>
      <c r="ODV39" s="372"/>
      <c r="ODW39" s="372"/>
      <c r="ODX39" s="372"/>
      <c r="ODY39" s="372"/>
      <c r="ODZ39" s="372"/>
      <c r="OEA39" s="372"/>
      <c r="OEB39" s="372"/>
      <c r="OEC39" s="372"/>
      <c r="OED39" s="372"/>
      <c r="OEE39" s="372"/>
      <c r="OEF39" s="372"/>
      <c r="OEG39" s="372"/>
      <c r="OEH39" s="372"/>
      <c r="OEI39" s="372"/>
      <c r="OEJ39" s="372"/>
      <c r="OEK39" s="372"/>
      <c r="OEL39" s="372"/>
      <c r="OEM39" s="372"/>
      <c r="OEN39" s="372"/>
      <c r="OEO39" s="372"/>
      <c r="OEP39" s="372"/>
      <c r="OEQ39" s="372"/>
      <c r="OER39" s="372"/>
      <c r="OES39" s="372"/>
      <c r="OET39" s="372"/>
      <c r="OEU39" s="372"/>
      <c r="OEV39" s="372"/>
      <c r="OEW39" s="372"/>
      <c r="OEX39" s="372"/>
      <c r="OEY39" s="372"/>
      <c r="OEZ39" s="372"/>
      <c r="OFA39" s="372"/>
      <c r="OFB39" s="372"/>
      <c r="OFC39" s="372"/>
      <c r="OFD39" s="372"/>
      <c r="OFE39" s="372"/>
      <c r="OFF39" s="372"/>
      <c r="OFG39" s="372"/>
      <c r="OFH39" s="372"/>
      <c r="OFI39" s="372"/>
      <c r="OFJ39" s="372"/>
      <c r="OFK39" s="372"/>
      <c r="OFL39" s="372"/>
      <c r="OFM39" s="372"/>
      <c r="OFN39" s="372"/>
      <c r="OFO39" s="372"/>
      <c r="OFP39" s="372"/>
      <c r="OFQ39" s="372"/>
      <c r="OFR39" s="372"/>
      <c r="OFS39" s="372"/>
      <c r="OFT39" s="372"/>
      <c r="OFU39" s="372"/>
      <c r="OFV39" s="372"/>
      <c r="OFW39" s="372"/>
      <c r="OFX39" s="372"/>
      <c r="OFY39" s="372"/>
      <c r="OFZ39" s="372"/>
      <c r="OGA39" s="372"/>
      <c r="OGB39" s="372"/>
      <c r="OGC39" s="372"/>
      <c r="OGD39" s="372"/>
      <c r="OGE39" s="372"/>
      <c r="OGF39" s="372"/>
      <c r="OGG39" s="372"/>
      <c r="OGH39" s="372"/>
      <c r="OGI39" s="372"/>
      <c r="OGJ39" s="372"/>
      <c r="OGK39" s="372"/>
      <c r="OGL39" s="372"/>
      <c r="OGM39" s="372"/>
      <c r="OGN39" s="372"/>
      <c r="OGO39" s="372"/>
      <c r="OGP39" s="372"/>
      <c r="OGQ39" s="372"/>
      <c r="OGR39" s="372"/>
      <c r="OGS39" s="372"/>
      <c r="OGT39" s="372"/>
      <c r="OGU39" s="372"/>
      <c r="OGV39" s="372"/>
      <c r="OGW39" s="372"/>
      <c r="OGX39" s="372"/>
      <c r="OGY39" s="372"/>
      <c r="OGZ39" s="372"/>
      <c r="OHA39" s="372"/>
      <c r="OHB39" s="372"/>
      <c r="OHC39" s="372"/>
      <c r="OHD39" s="372"/>
      <c r="OHE39" s="372"/>
      <c r="OHF39" s="372"/>
      <c r="OHG39" s="372"/>
      <c r="OHH39" s="372"/>
      <c r="OHI39" s="372"/>
      <c r="OHJ39" s="372"/>
      <c r="OHK39" s="372"/>
      <c r="OHL39" s="372"/>
      <c r="OHM39" s="372"/>
      <c r="OHN39" s="372"/>
      <c r="OHO39" s="372"/>
      <c r="OHP39" s="372"/>
      <c r="OHQ39" s="372"/>
      <c r="OHR39" s="372"/>
      <c r="OHS39" s="372"/>
      <c r="OHT39" s="372"/>
      <c r="OHU39" s="372"/>
      <c r="OHV39" s="372"/>
      <c r="OHW39" s="372"/>
      <c r="OHX39" s="372"/>
      <c r="OHY39" s="372"/>
      <c r="OHZ39" s="372"/>
      <c r="OIA39" s="372"/>
      <c r="OIB39" s="372"/>
      <c r="OIC39" s="372"/>
      <c r="OID39" s="372"/>
      <c r="OIE39" s="372"/>
      <c r="OIF39" s="372"/>
      <c r="OIG39" s="372"/>
      <c r="OIH39" s="372"/>
      <c r="OII39" s="372"/>
      <c r="OIJ39" s="372"/>
      <c r="OIK39" s="372"/>
      <c r="OIL39" s="372"/>
      <c r="OIM39" s="372"/>
      <c r="OIN39" s="372"/>
      <c r="OIO39" s="372"/>
      <c r="OIP39" s="372"/>
      <c r="OIQ39" s="372"/>
      <c r="OIR39" s="372"/>
      <c r="OIS39" s="372"/>
      <c r="OIT39" s="372"/>
      <c r="OIU39" s="372"/>
      <c r="OIV39" s="372"/>
      <c r="OIW39" s="372"/>
      <c r="OIX39" s="372"/>
      <c r="OIY39" s="372"/>
      <c r="OIZ39" s="372"/>
      <c r="OJA39" s="372"/>
      <c r="OJB39" s="372"/>
      <c r="OJC39" s="372"/>
      <c r="OJD39" s="372"/>
      <c r="OJE39" s="372"/>
      <c r="OJF39" s="372"/>
      <c r="OJG39" s="372"/>
      <c r="OJH39" s="372"/>
      <c r="OJI39" s="372"/>
      <c r="OJJ39" s="372"/>
      <c r="OJK39" s="372"/>
      <c r="OJL39" s="372"/>
      <c r="OJM39" s="372"/>
      <c r="OJN39" s="372"/>
      <c r="OJO39" s="372"/>
      <c r="OJP39" s="372"/>
      <c r="OJQ39" s="372"/>
      <c r="OJR39" s="372"/>
      <c r="OJS39" s="372"/>
      <c r="OJT39" s="372"/>
      <c r="OJU39" s="372"/>
      <c r="OJV39" s="372"/>
      <c r="OJW39" s="372"/>
      <c r="OJX39" s="372"/>
      <c r="OJY39" s="372"/>
      <c r="OJZ39" s="372"/>
      <c r="OKA39" s="372"/>
      <c r="OKB39" s="372"/>
      <c r="OKC39" s="372"/>
      <c r="OKD39" s="372"/>
      <c r="OKE39" s="372"/>
      <c r="OKF39" s="372"/>
      <c r="OKG39" s="372"/>
      <c r="OKH39" s="372"/>
      <c r="OKI39" s="372"/>
      <c r="OKJ39" s="372"/>
      <c r="OKK39" s="372"/>
      <c r="OKL39" s="372"/>
      <c r="OKM39" s="372"/>
      <c r="OKN39" s="372"/>
      <c r="OKO39" s="372"/>
      <c r="OKP39" s="372"/>
      <c r="OKQ39" s="372"/>
      <c r="OKR39" s="372"/>
      <c r="OKS39" s="372"/>
      <c r="OKT39" s="372"/>
      <c r="OKU39" s="372"/>
      <c r="OKV39" s="372"/>
      <c r="OKW39" s="372"/>
      <c r="OKX39" s="372"/>
      <c r="OKY39" s="372"/>
      <c r="OKZ39" s="372"/>
      <c r="OLA39" s="372"/>
      <c r="OLB39" s="372"/>
      <c r="OLC39" s="372"/>
      <c r="OLD39" s="372"/>
      <c r="OLE39" s="372"/>
      <c r="OLF39" s="372"/>
      <c r="OLG39" s="372"/>
      <c r="OLH39" s="372"/>
      <c r="OLI39" s="372"/>
      <c r="OLJ39" s="372"/>
      <c r="OLK39" s="372"/>
      <c r="OLL39" s="372"/>
      <c r="OLM39" s="372"/>
      <c r="OLN39" s="372"/>
      <c r="OLO39" s="372"/>
      <c r="OLP39" s="372"/>
      <c r="OLQ39" s="372"/>
      <c r="OLR39" s="372"/>
      <c r="OLS39" s="372"/>
      <c r="OLT39" s="372"/>
      <c r="OLU39" s="372"/>
      <c r="OLV39" s="372"/>
      <c r="OLW39" s="372"/>
      <c r="OLX39" s="372"/>
      <c r="OLY39" s="372"/>
      <c r="OLZ39" s="372"/>
      <c r="OMA39" s="372"/>
      <c r="OMB39" s="372"/>
      <c r="OMC39" s="372"/>
      <c r="OMD39" s="372"/>
      <c r="OME39" s="372"/>
      <c r="OMF39" s="372"/>
      <c r="OMG39" s="372"/>
      <c r="OMH39" s="372"/>
      <c r="OMI39" s="372"/>
      <c r="OMJ39" s="372"/>
      <c r="OMK39" s="372"/>
      <c r="OML39" s="372"/>
      <c r="OMM39" s="372"/>
      <c r="OMN39" s="372"/>
      <c r="OMO39" s="372"/>
      <c r="OMP39" s="372"/>
      <c r="OMQ39" s="372"/>
      <c r="OMR39" s="372"/>
      <c r="OMS39" s="372"/>
      <c r="OMT39" s="372"/>
      <c r="OMU39" s="372"/>
      <c r="OMV39" s="372"/>
      <c r="OMW39" s="372"/>
      <c r="OMX39" s="372"/>
      <c r="OMY39" s="372"/>
      <c r="OMZ39" s="372"/>
      <c r="ONA39" s="372"/>
      <c r="ONB39" s="372"/>
      <c r="ONC39" s="372"/>
      <c r="OND39" s="372"/>
      <c r="ONE39" s="372"/>
      <c r="ONF39" s="372"/>
      <c r="ONG39" s="372"/>
      <c r="ONH39" s="372"/>
      <c r="ONI39" s="372"/>
      <c r="ONJ39" s="372"/>
      <c r="ONK39" s="372"/>
      <c r="ONL39" s="372"/>
      <c r="ONM39" s="372"/>
      <c r="ONN39" s="372"/>
      <c r="ONO39" s="372"/>
      <c r="ONP39" s="372"/>
      <c r="ONQ39" s="372"/>
      <c r="ONR39" s="372"/>
      <c r="ONS39" s="372"/>
      <c r="ONT39" s="372"/>
      <c r="ONU39" s="372"/>
      <c r="ONV39" s="372"/>
      <c r="ONW39" s="372"/>
      <c r="ONX39" s="372"/>
      <c r="ONY39" s="372"/>
      <c r="ONZ39" s="372"/>
      <c r="OOA39" s="372"/>
      <c r="OOB39" s="372"/>
      <c r="OOC39" s="372"/>
      <c r="OOD39" s="372"/>
      <c r="OOE39" s="372"/>
      <c r="OOF39" s="372"/>
      <c r="OOG39" s="372"/>
      <c r="OOH39" s="372"/>
      <c r="OOI39" s="372"/>
      <c r="OOJ39" s="372"/>
      <c r="OOK39" s="372"/>
      <c r="OOL39" s="372"/>
      <c r="OOM39" s="372"/>
      <c r="OON39" s="372"/>
      <c r="OOO39" s="372"/>
      <c r="OOP39" s="372"/>
      <c r="OOQ39" s="372"/>
      <c r="OOR39" s="372"/>
      <c r="OOS39" s="372"/>
      <c r="OOT39" s="372"/>
      <c r="OOU39" s="372"/>
      <c r="OOV39" s="372"/>
      <c r="OOW39" s="372"/>
      <c r="OOX39" s="372"/>
      <c r="OOY39" s="372"/>
      <c r="OOZ39" s="372"/>
      <c r="OPA39" s="372"/>
      <c r="OPB39" s="372"/>
      <c r="OPC39" s="372"/>
      <c r="OPD39" s="372"/>
      <c r="OPE39" s="372"/>
      <c r="OPF39" s="372"/>
      <c r="OPG39" s="372"/>
      <c r="OPH39" s="372"/>
      <c r="OPI39" s="372"/>
      <c r="OPJ39" s="372"/>
      <c r="OPK39" s="372"/>
      <c r="OPL39" s="372"/>
      <c r="OPM39" s="372"/>
      <c r="OPN39" s="372"/>
      <c r="OPO39" s="372"/>
      <c r="OPP39" s="372"/>
      <c r="OPQ39" s="372"/>
      <c r="OPR39" s="372"/>
      <c r="OPS39" s="372"/>
      <c r="OPT39" s="372"/>
      <c r="OPU39" s="372"/>
      <c r="OPV39" s="372"/>
      <c r="OPW39" s="372"/>
      <c r="OPX39" s="372"/>
      <c r="OPY39" s="372"/>
      <c r="OPZ39" s="372"/>
      <c r="OQA39" s="372"/>
      <c r="OQB39" s="372"/>
      <c r="OQC39" s="372"/>
      <c r="OQD39" s="372"/>
      <c r="OQE39" s="372"/>
      <c r="OQF39" s="372"/>
      <c r="OQG39" s="372"/>
      <c r="OQH39" s="372"/>
      <c r="OQI39" s="372"/>
      <c r="OQJ39" s="372"/>
      <c r="OQK39" s="372"/>
      <c r="OQL39" s="372"/>
      <c r="OQM39" s="372"/>
      <c r="OQN39" s="372"/>
      <c r="OQO39" s="372"/>
      <c r="OQP39" s="372"/>
      <c r="OQQ39" s="372"/>
      <c r="OQR39" s="372"/>
      <c r="OQS39" s="372"/>
      <c r="OQT39" s="372"/>
      <c r="OQU39" s="372"/>
      <c r="OQV39" s="372"/>
      <c r="OQW39" s="372"/>
      <c r="OQX39" s="372"/>
      <c r="OQY39" s="372"/>
      <c r="OQZ39" s="372"/>
      <c r="ORA39" s="372"/>
      <c r="ORB39" s="372"/>
      <c r="ORC39" s="372"/>
      <c r="ORD39" s="372"/>
      <c r="ORE39" s="372"/>
      <c r="ORF39" s="372"/>
      <c r="ORG39" s="372"/>
      <c r="ORH39" s="372"/>
      <c r="ORI39" s="372"/>
      <c r="ORJ39" s="372"/>
      <c r="ORK39" s="372"/>
      <c r="ORL39" s="372"/>
      <c r="ORM39" s="372"/>
      <c r="ORN39" s="372"/>
      <c r="ORO39" s="372"/>
      <c r="ORP39" s="372"/>
      <c r="ORQ39" s="372"/>
      <c r="ORR39" s="372"/>
      <c r="ORS39" s="372"/>
      <c r="ORT39" s="372"/>
      <c r="ORU39" s="372"/>
      <c r="ORV39" s="372"/>
      <c r="ORW39" s="372"/>
      <c r="ORX39" s="372"/>
      <c r="ORY39" s="372"/>
      <c r="ORZ39" s="372"/>
      <c r="OSA39" s="372"/>
      <c r="OSB39" s="372"/>
      <c r="OSC39" s="372"/>
      <c r="OSD39" s="372"/>
      <c r="OSE39" s="372"/>
      <c r="OSF39" s="372"/>
      <c r="OSG39" s="372"/>
      <c r="OSH39" s="372"/>
      <c r="OSI39" s="372"/>
      <c r="OSJ39" s="372"/>
      <c r="OSK39" s="372"/>
      <c r="OSL39" s="372"/>
      <c r="OSM39" s="372"/>
      <c r="OSN39" s="372"/>
      <c r="OSO39" s="372"/>
      <c r="OSP39" s="372"/>
      <c r="OSQ39" s="372"/>
      <c r="OSR39" s="372"/>
      <c r="OSS39" s="372"/>
      <c r="OST39" s="372"/>
      <c r="OSU39" s="372"/>
      <c r="OSV39" s="372"/>
      <c r="OSW39" s="372"/>
      <c r="OSX39" s="372"/>
      <c r="OSY39" s="372"/>
      <c r="OSZ39" s="372"/>
      <c r="OTA39" s="372"/>
      <c r="OTB39" s="372"/>
      <c r="OTC39" s="372"/>
      <c r="OTD39" s="372"/>
      <c r="OTE39" s="372"/>
      <c r="OTF39" s="372"/>
      <c r="OTG39" s="372"/>
      <c r="OTH39" s="372"/>
      <c r="OTI39" s="372"/>
      <c r="OTJ39" s="372"/>
      <c r="OTK39" s="372"/>
      <c r="OTL39" s="372"/>
      <c r="OTM39" s="372"/>
      <c r="OTN39" s="372"/>
      <c r="OTO39" s="372"/>
      <c r="OTP39" s="372"/>
      <c r="OTQ39" s="372"/>
      <c r="OTR39" s="372"/>
      <c r="OTS39" s="372"/>
      <c r="OTT39" s="372"/>
      <c r="OTU39" s="372"/>
      <c r="OTV39" s="372"/>
      <c r="OTW39" s="372"/>
      <c r="OTX39" s="372"/>
      <c r="OTY39" s="372"/>
      <c r="OTZ39" s="372"/>
      <c r="OUA39" s="372"/>
      <c r="OUB39" s="372"/>
      <c r="OUC39" s="372"/>
      <c r="OUD39" s="372"/>
      <c r="OUE39" s="372"/>
      <c r="OUF39" s="372"/>
      <c r="OUG39" s="372"/>
      <c r="OUH39" s="372"/>
      <c r="OUI39" s="372"/>
      <c r="OUJ39" s="372"/>
      <c r="OUK39" s="372"/>
      <c r="OUL39" s="372"/>
      <c r="OUM39" s="372"/>
      <c r="OUN39" s="372"/>
      <c r="OUO39" s="372"/>
      <c r="OUP39" s="372"/>
      <c r="OUQ39" s="372"/>
      <c r="OUR39" s="372"/>
      <c r="OUS39" s="372"/>
      <c r="OUT39" s="372"/>
      <c r="OUU39" s="372"/>
      <c r="OUV39" s="372"/>
      <c r="OUW39" s="372"/>
      <c r="OUX39" s="372"/>
      <c r="OUY39" s="372"/>
      <c r="OUZ39" s="372"/>
      <c r="OVA39" s="372"/>
      <c r="OVB39" s="372"/>
      <c r="OVC39" s="372"/>
      <c r="OVD39" s="372"/>
      <c r="OVE39" s="372"/>
      <c r="OVF39" s="372"/>
      <c r="OVG39" s="372"/>
      <c r="OVH39" s="372"/>
      <c r="OVI39" s="372"/>
      <c r="OVJ39" s="372"/>
      <c r="OVK39" s="372"/>
      <c r="OVL39" s="372"/>
      <c r="OVM39" s="372"/>
      <c r="OVN39" s="372"/>
      <c r="OVO39" s="372"/>
      <c r="OVP39" s="372"/>
      <c r="OVQ39" s="372"/>
      <c r="OVR39" s="372"/>
      <c r="OVS39" s="372"/>
      <c r="OVT39" s="372"/>
      <c r="OVU39" s="372"/>
      <c r="OVV39" s="372"/>
      <c r="OVW39" s="372"/>
      <c r="OVX39" s="372"/>
      <c r="OVY39" s="372"/>
      <c r="OVZ39" s="372"/>
      <c r="OWA39" s="372"/>
      <c r="OWB39" s="372"/>
      <c r="OWC39" s="372"/>
      <c r="OWD39" s="372"/>
      <c r="OWE39" s="372"/>
      <c r="OWF39" s="372"/>
      <c r="OWG39" s="372"/>
      <c r="OWH39" s="372"/>
      <c r="OWI39" s="372"/>
      <c r="OWJ39" s="372"/>
      <c r="OWK39" s="372"/>
      <c r="OWL39" s="372"/>
      <c r="OWM39" s="372"/>
      <c r="OWN39" s="372"/>
      <c r="OWO39" s="372"/>
      <c r="OWP39" s="372"/>
      <c r="OWQ39" s="372"/>
      <c r="OWR39" s="372"/>
      <c r="OWS39" s="372"/>
      <c r="OWT39" s="372"/>
      <c r="OWU39" s="372"/>
      <c r="OWV39" s="372"/>
      <c r="OWW39" s="372"/>
      <c r="OWX39" s="372"/>
      <c r="OWY39" s="372"/>
      <c r="OWZ39" s="372"/>
      <c r="OXA39" s="372"/>
      <c r="OXB39" s="372"/>
      <c r="OXC39" s="372"/>
      <c r="OXD39" s="372"/>
      <c r="OXE39" s="372"/>
      <c r="OXF39" s="372"/>
      <c r="OXG39" s="372"/>
      <c r="OXH39" s="372"/>
      <c r="OXI39" s="372"/>
      <c r="OXJ39" s="372"/>
      <c r="OXK39" s="372"/>
      <c r="OXL39" s="372"/>
      <c r="OXM39" s="372"/>
      <c r="OXN39" s="372"/>
      <c r="OXO39" s="372"/>
      <c r="OXP39" s="372"/>
      <c r="OXQ39" s="372"/>
      <c r="OXR39" s="372"/>
      <c r="OXS39" s="372"/>
      <c r="OXT39" s="372"/>
      <c r="OXU39" s="372"/>
      <c r="OXV39" s="372"/>
      <c r="OXW39" s="372"/>
      <c r="OXX39" s="372"/>
      <c r="OXY39" s="372"/>
      <c r="OXZ39" s="372"/>
      <c r="OYA39" s="372"/>
      <c r="OYB39" s="372"/>
      <c r="OYC39" s="372"/>
      <c r="OYD39" s="372"/>
      <c r="OYE39" s="372"/>
      <c r="OYF39" s="372"/>
      <c r="OYG39" s="372"/>
      <c r="OYH39" s="372"/>
      <c r="OYI39" s="372"/>
      <c r="OYJ39" s="372"/>
      <c r="OYK39" s="372"/>
      <c r="OYL39" s="372"/>
      <c r="OYM39" s="372"/>
      <c r="OYN39" s="372"/>
      <c r="OYO39" s="372"/>
      <c r="OYP39" s="372"/>
      <c r="OYQ39" s="372"/>
      <c r="OYR39" s="372"/>
      <c r="OYS39" s="372"/>
      <c r="OYT39" s="372"/>
      <c r="OYU39" s="372"/>
      <c r="OYV39" s="372"/>
      <c r="OYW39" s="372"/>
      <c r="OYX39" s="372"/>
      <c r="OYY39" s="372"/>
      <c r="OYZ39" s="372"/>
      <c r="OZA39" s="372"/>
      <c r="OZB39" s="372"/>
      <c r="OZC39" s="372"/>
      <c r="OZD39" s="372"/>
      <c r="OZE39" s="372"/>
      <c r="OZF39" s="372"/>
      <c r="OZG39" s="372"/>
      <c r="OZH39" s="372"/>
      <c r="OZI39" s="372"/>
      <c r="OZJ39" s="372"/>
      <c r="OZK39" s="372"/>
      <c r="OZL39" s="372"/>
      <c r="OZM39" s="372"/>
      <c r="OZN39" s="372"/>
      <c r="OZO39" s="372"/>
      <c r="OZP39" s="372"/>
      <c r="OZQ39" s="372"/>
      <c r="OZR39" s="372"/>
      <c r="OZS39" s="372"/>
      <c r="OZT39" s="372"/>
      <c r="OZU39" s="372"/>
      <c r="OZV39" s="372"/>
      <c r="OZW39" s="372"/>
      <c r="OZX39" s="372"/>
      <c r="OZY39" s="372"/>
      <c r="OZZ39" s="372"/>
      <c r="PAA39" s="372"/>
      <c r="PAB39" s="372"/>
      <c r="PAC39" s="372"/>
      <c r="PAD39" s="372"/>
      <c r="PAE39" s="372"/>
      <c r="PAF39" s="372"/>
      <c r="PAG39" s="372"/>
      <c r="PAH39" s="372"/>
      <c r="PAI39" s="372"/>
      <c r="PAJ39" s="372"/>
      <c r="PAK39" s="372"/>
      <c r="PAL39" s="372"/>
      <c r="PAM39" s="372"/>
      <c r="PAN39" s="372"/>
      <c r="PAO39" s="372"/>
      <c r="PAP39" s="372"/>
      <c r="PAQ39" s="372"/>
      <c r="PAR39" s="372"/>
      <c r="PAS39" s="372"/>
      <c r="PAT39" s="372"/>
      <c r="PAU39" s="372"/>
      <c r="PAV39" s="372"/>
      <c r="PAW39" s="372"/>
      <c r="PAX39" s="372"/>
      <c r="PAY39" s="372"/>
      <c r="PAZ39" s="372"/>
      <c r="PBA39" s="372"/>
      <c r="PBB39" s="372"/>
      <c r="PBC39" s="372"/>
      <c r="PBD39" s="372"/>
      <c r="PBE39" s="372"/>
      <c r="PBF39" s="372"/>
      <c r="PBG39" s="372"/>
      <c r="PBH39" s="372"/>
      <c r="PBI39" s="372"/>
      <c r="PBJ39" s="372"/>
      <c r="PBK39" s="372"/>
      <c r="PBL39" s="372"/>
      <c r="PBM39" s="372"/>
      <c r="PBN39" s="372"/>
      <c r="PBO39" s="372"/>
      <c r="PBP39" s="372"/>
      <c r="PBQ39" s="372"/>
      <c r="PBR39" s="372"/>
      <c r="PBS39" s="372"/>
      <c r="PBT39" s="372"/>
      <c r="PBU39" s="372"/>
      <c r="PBV39" s="372"/>
      <c r="PBW39" s="372"/>
      <c r="PBX39" s="372"/>
      <c r="PBY39" s="372"/>
      <c r="PBZ39" s="372"/>
      <c r="PCA39" s="372"/>
      <c r="PCB39" s="372"/>
      <c r="PCC39" s="372"/>
      <c r="PCD39" s="372"/>
      <c r="PCE39" s="372"/>
      <c r="PCF39" s="372"/>
      <c r="PCG39" s="372"/>
      <c r="PCH39" s="372"/>
      <c r="PCI39" s="372"/>
      <c r="PCJ39" s="372"/>
      <c r="PCK39" s="372"/>
      <c r="PCL39" s="372"/>
      <c r="PCM39" s="372"/>
      <c r="PCN39" s="372"/>
      <c r="PCO39" s="372"/>
      <c r="PCP39" s="372"/>
      <c r="PCQ39" s="372"/>
      <c r="PCR39" s="372"/>
      <c r="PCS39" s="372"/>
      <c r="PCT39" s="372"/>
      <c r="PCU39" s="372"/>
      <c r="PCV39" s="372"/>
      <c r="PCW39" s="372"/>
      <c r="PCX39" s="372"/>
      <c r="PCY39" s="372"/>
      <c r="PCZ39" s="372"/>
      <c r="PDA39" s="372"/>
      <c r="PDB39" s="372"/>
      <c r="PDC39" s="372"/>
      <c r="PDD39" s="372"/>
      <c r="PDE39" s="372"/>
      <c r="PDF39" s="372"/>
      <c r="PDG39" s="372"/>
      <c r="PDH39" s="372"/>
      <c r="PDI39" s="372"/>
      <c r="PDJ39" s="372"/>
      <c r="PDK39" s="372"/>
      <c r="PDL39" s="372"/>
      <c r="PDM39" s="372"/>
      <c r="PDN39" s="372"/>
      <c r="PDO39" s="372"/>
      <c r="PDP39" s="372"/>
      <c r="PDQ39" s="372"/>
      <c r="PDR39" s="372"/>
      <c r="PDS39" s="372"/>
      <c r="PDT39" s="372"/>
      <c r="PDU39" s="372"/>
      <c r="PDV39" s="372"/>
      <c r="PDW39" s="372"/>
      <c r="PDX39" s="372"/>
      <c r="PDY39" s="372"/>
      <c r="PDZ39" s="372"/>
      <c r="PEA39" s="372"/>
      <c r="PEB39" s="372"/>
      <c r="PEC39" s="372"/>
      <c r="PED39" s="372"/>
      <c r="PEE39" s="372"/>
      <c r="PEF39" s="372"/>
      <c r="PEG39" s="372"/>
      <c r="PEH39" s="372"/>
      <c r="PEI39" s="372"/>
      <c r="PEJ39" s="372"/>
      <c r="PEK39" s="372"/>
      <c r="PEL39" s="372"/>
      <c r="PEM39" s="372"/>
      <c r="PEN39" s="372"/>
      <c r="PEO39" s="372"/>
      <c r="PEP39" s="372"/>
      <c r="PEQ39" s="372"/>
      <c r="PER39" s="372"/>
      <c r="PES39" s="372"/>
      <c r="PET39" s="372"/>
      <c r="PEU39" s="372"/>
      <c r="PEV39" s="372"/>
      <c r="PEW39" s="372"/>
      <c r="PEX39" s="372"/>
      <c r="PEY39" s="372"/>
      <c r="PEZ39" s="372"/>
      <c r="PFA39" s="372"/>
      <c r="PFB39" s="372"/>
      <c r="PFC39" s="372"/>
      <c r="PFD39" s="372"/>
      <c r="PFE39" s="372"/>
      <c r="PFF39" s="372"/>
      <c r="PFG39" s="372"/>
      <c r="PFH39" s="372"/>
      <c r="PFI39" s="372"/>
      <c r="PFJ39" s="372"/>
      <c r="PFK39" s="372"/>
      <c r="PFL39" s="372"/>
      <c r="PFM39" s="372"/>
      <c r="PFN39" s="372"/>
      <c r="PFO39" s="372"/>
      <c r="PFP39" s="372"/>
      <c r="PFQ39" s="372"/>
      <c r="PFR39" s="372"/>
      <c r="PFS39" s="372"/>
      <c r="PFT39" s="372"/>
      <c r="PFU39" s="372"/>
      <c r="PFV39" s="372"/>
      <c r="PFW39" s="372"/>
      <c r="PFX39" s="372"/>
      <c r="PFY39" s="372"/>
      <c r="PFZ39" s="372"/>
      <c r="PGA39" s="372"/>
      <c r="PGB39" s="372"/>
      <c r="PGC39" s="372"/>
      <c r="PGD39" s="372"/>
      <c r="PGE39" s="372"/>
      <c r="PGF39" s="372"/>
      <c r="PGG39" s="372"/>
      <c r="PGH39" s="372"/>
      <c r="PGI39" s="372"/>
      <c r="PGJ39" s="372"/>
      <c r="PGK39" s="372"/>
      <c r="PGL39" s="372"/>
      <c r="PGM39" s="372"/>
      <c r="PGN39" s="372"/>
      <c r="PGO39" s="372"/>
      <c r="PGP39" s="372"/>
      <c r="PGQ39" s="372"/>
      <c r="PGR39" s="372"/>
      <c r="PGS39" s="372"/>
      <c r="PGT39" s="372"/>
      <c r="PGU39" s="372"/>
      <c r="PGV39" s="372"/>
      <c r="PGW39" s="372"/>
      <c r="PGX39" s="372"/>
      <c r="PGY39" s="372"/>
      <c r="PGZ39" s="372"/>
      <c r="PHA39" s="372"/>
      <c r="PHB39" s="372"/>
      <c r="PHC39" s="372"/>
      <c r="PHD39" s="372"/>
      <c r="PHE39" s="372"/>
      <c r="PHF39" s="372"/>
      <c r="PHG39" s="372"/>
      <c r="PHH39" s="372"/>
      <c r="PHI39" s="372"/>
      <c r="PHJ39" s="372"/>
      <c r="PHK39" s="372"/>
      <c r="PHL39" s="372"/>
      <c r="PHM39" s="372"/>
      <c r="PHN39" s="372"/>
      <c r="PHO39" s="372"/>
      <c r="PHP39" s="372"/>
      <c r="PHQ39" s="372"/>
      <c r="PHR39" s="372"/>
      <c r="PHS39" s="372"/>
      <c r="PHT39" s="372"/>
      <c r="PHU39" s="372"/>
      <c r="PHV39" s="372"/>
      <c r="PHW39" s="372"/>
      <c r="PHX39" s="372"/>
      <c r="PHY39" s="372"/>
      <c r="PHZ39" s="372"/>
      <c r="PIA39" s="372"/>
      <c r="PIB39" s="372"/>
      <c r="PIC39" s="372"/>
      <c r="PID39" s="372"/>
      <c r="PIE39" s="372"/>
      <c r="PIF39" s="372"/>
      <c r="PIG39" s="372"/>
      <c r="PIH39" s="372"/>
      <c r="PII39" s="372"/>
      <c r="PIJ39" s="372"/>
      <c r="PIK39" s="372"/>
      <c r="PIL39" s="372"/>
      <c r="PIM39" s="372"/>
      <c r="PIN39" s="372"/>
      <c r="PIO39" s="372"/>
      <c r="PIP39" s="372"/>
      <c r="PIQ39" s="372"/>
      <c r="PIR39" s="372"/>
      <c r="PIS39" s="372"/>
      <c r="PIT39" s="372"/>
      <c r="PIU39" s="372"/>
      <c r="PIV39" s="372"/>
      <c r="PIW39" s="372"/>
      <c r="PIX39" s="372"/>
      <c r="PIY39" s="372"/>
      <c r="PIZ39" s="372"/>
      <c r="PJA39" s="372"/>
      <c r="PJB39" s="372"/>
      <c r="PJC39" s="372"/>
      <c r="PJD39" s="372"/>
      <c r="PJE39" s="372"/>
      <c r="PJF39" s="372"/>
      <c r="PJG39" s="372"/>
      <c r="PJH39" s="372"/>
      <c r="PJI39" s="372"/>
      <c r="PJJ39" s="372"/>
      <c r="PJK39" s="372"/>
      <c r="PJL39" s="372"/>
      <c r="PJM39" s="372"/>
      <c r="PJN39" s="372"/>
      <c r="PJO39" s="372"/>
      <c r="PJP39" s="372"/>
      <c r="PJQ39" s="372"/>
      <c r="PJR39" s="372"/>
      <c r="PJS39" s="372"/>
      <c r="PJT39" s="372"/>
      <c r="PJU39" s="372"/>
      <c r="PJV39" s="372"/>
      <c r="PJW39" s="372"/>
      <c r="PJX39" s="372"/>
      <c r="PJY39" s="372"/>
      <c r="PJZ39" s="372"/>
      <c r="PKA39" s="372"/>
      <c r="PKB39" s="372"/>
      <c r="PKC39" s="372"/>
      <c r="PKD39" s="372"/>
      <c r="PKE39" s="372"/>
      <c r="PKF39" s="372"/>
      <c r="PKG39" s="372"/>
      <c r="PKH39" s="372"/>
      <c r="PKI39" s="372"/>
      <c r="PKJ39" s="372"/>
      <c r="PKK39" s="372"/>
      <c r="PKL39" s="372"/>
      <c r="PKM39" s="372"/>
      <c r="PKN39" s="372"/>
      <c r="PKO39" s="372"/>
      <c r="PKP39" s="372"/>
      <c r="PKQ39" s="372"/>
      <c r="PKR39" s="372"/>
      <c r="PKS39" s="372"/>
      <c r="PKT39" s="372"/>
      <c r="PKU39" s="372"/>
      <c r="PKV39" s="372"/>
      <c r="PKW39" s="372"/>
      <c r="PKX39" s="372"/>
      <c r="PKY39" s="372"/>
      <c r="PKZ39" s="372"/>
      <c r="PLA39" s="372"/>
      <c r="PLB39" s="372"/>
      <c r="PLC39" s="372"/>
      <c r="PLD39" s="372"/>
      <c r="PLE39" s="372"/>
      <c r="PLF39" s="372"/>
      <c r="PLG39" s="372"/>
      <c r="PLH39" s="372"/>
      <c r="PLI39" s="372"/>
      <c r="PLJ39" s="372"/>
      <c r="PLK39" s="372"/>
      <c r="PLL39" s="372"/>
      <c r="PLM39" s="372"/>
      <c r="PLN39" s="372"/>
      <c r="PLO39" s="372"/>
      <c r="PLP39" s="372"/>
      <c r="PLQ39" s="372"/>
      <c r="PLR39" s="372"/>
      <c r="PLS39" s="372"/>
      <c r="PLT39" s="372"/>
      <c r="PLU39" s="372"/>
      <c r="PLV39" s="372"/>
      <c r="PLW39" s="372"/>
      <c r="PLX39" s="372"/>
      <c r="PLY39" s="372"/>
      <c r="PLZ39" s="372"/>
      <c r="PMA39" s="372"/>
      <c r="PMB39" s="372"/>
      <c r="PMC39" s="372"/>
      <c r="PMD39" s="372"/>
      <c r="PME39" s="372"/>
      <c r="PMF39" s="372"/>
      <c r="PMG39" s="372"/>
      <c r="PMH39" s="372"/>
      <c r="PMI39" s="372"/>
      <c r="PMJ39" s="372"/>
      <c r="PMK39" s="372"/>
      <c r="PML39" s="372"/>
      <c r="PMM39" s="372"/>
      <c r="PMN39" s="372"/>
      <c r="PMO39" s="372"/>
      <c r="PMP39" s="372"/>
      <c r="PMQ39" s="372"/>
      <c r="PMR39" s="372"/>
      <c r="PMS39" s="372"/>
      <c r="PMT39" s="372"/>
      <c r="PMU39" s="372"/>
      <c r="PMV39" s="372"/>
      <c r="PMW39" s="372"/>
      <c r="PMX39" s="372"/>
      <c r="PMY39" s="372"/>
      <c r="PMZ39" s="372"/>
      <c r="PNA39" s="372"/>
      <c r="PNB39" s="372"/>
      <c r="PNC39" s="372"/>
      <c r="PND39" s="372"/>
      <c r="PNE39" s="372"/>
      <c r="PNF39" s="372"/>
      <c r="PNG39" s="372"/>
      <c r="PNH39" s="372"/>
      <c r="PNI39" s="372"/>
      <c r="PNJ39" s="372"/>
      <c r="PNK39" s="372"/>
      <c r="PNL39" s="372"/>
      <c r="PNM39" s="372"/>
      <c r="PNN39" s="372"/>
      <c r="PNO39" s="372"/>
      <c r="PNP39" s="372"/>
      <c r="PNQ39" s="372"/>
      <c r="PNR39" s="372"/>
      <c r="PNS39" s="372"/>
      <c r="PNT39" s="372"/>
      <c r="PNU39" s="372"/>
      <c r="PNV39" s="372"/>
      <c r="PNW39" s="372"/>
      <c r="PNX39" s="372"/>
      <c r="PNY39" s="372"/>
      <c r="PNZ39" s="372"/>
      <c r="POA39" s="372"/>
      <c r="POB39" s="372"/>
      <c r="POC39" s="372"/>
      <c r="POD39" s="372"/>
      <c r="POE39" s="372"/>
      <c r="POF39" s="372"/>
      <c r="POG39" s="372"/>
      <c r="POH39" s="372"/>
      <c r="POI39" s="372"/>
      <c r="POJ39" s="372"/>
      <c r="POK39" s="372"/>
      <c r="POL39" s="372"/>
      <c r="POM39" s="372"/>
      <c r="PON39" s="372"/>
      <c r="POO39" s="372"/>
      <c r="POP39" s="372"/>
      <c r="POQ39" s="372"/>
      <c r="POR39" s="372"/>
      <c r="POS39" s="372"/>
      <c r="POT39" s="372"/>
      <c r="POU39" s="372"/>
      <c r="POV39" s="372"/>
      <c r="POW39" s="372"/>
      <c r="POX39" s="372"/>
      <c r="POY39" s="372"/>
      <c r="POZ39" s="372"/>
      <c r="PPA39" s="372"/>
      <c r="PPB39" s="372"/>
      <c r="PPC39" s="372"/>
      <c r="PPD39" s="372"/>
      <c r="PPE39" s="372"/>
      <c r="PPF39" s="372"/>
      <c r="PPG39" s="372"/>
      <c r="PPH39" s="372"/>
      <c r="PPI39" s="372"/>
      <c r="PPJ39" s="372"/>
      <c r="PPK39" s="372"/>
      <c r="PPL39" s="372"/>
      <c r="PPM39" s="372"/>
      <c r="PPN39" s="372"/>
      <c r="PPO39" s="372"/>
      <c r="PPP39" s="372"/>
      <c r="PPQ39" s="372"/>
      <c r="PPR39" s="372"/>
      <c r="PPS39" s="372"/>
      <c r="PPT39" s="372"/>
      <c r="PPU39" s="372"/>
      <c r="PPV39" s="372"/>
      <c r="PPW39" s="372"/>
      <c r="PPX39" s="372"/>
      <c r="PPY39" s="372"/>
      <c r="PPZ39" s="372"/>
      <c r="PQA39" s="372"/>
      <c r="PQB39" s="372"/>
      <c r="PQC39" s="372"/>
      <c r="PQD39" s="372"/>
      <c r="PQE39" s="372"/>
      <c r="PQF39" s="372"/>
      <c r="PQG39" s="372"/>
      <c r="PQH39" s="372"/>
      <c r="PQI39" s="372"/>
      <c r="PQJ39" s="372"/>
      <c r="PQK39" s="372"/>
      <c r="PQL39" s="372"/>
      <c r="PQM39" s="372"/>
      <c r="PQN39" s="372"/>
      <c r="PQO39" s="372"/>
      <c r="PQP39" s="372"/>
      <c r="PQQ39" s="372"/>
      <c r="PQR39" s="372"/>
      <c r="PQS39" s="372"/>
      <c r="PQT39" s="372"/>
      <c r="PQU39" s="372"/>
      <c r="PQV39" s="372"/>
      <c r="PQW39" s="372"/>
      <c r="PQX39" s="372"/>
      <c r="PQY39" s="372"/>
      <c r="PQZ39" s="372"/>
      <c r="PRA39" s="372"/>
      <c r="PRB39" s="372"/>
      <c r="PRC39" s="372"/>
      <c r="PRD39" s="372"/>
      <c r="PRE39" s="372"/>
      <c r="PRF39" s="372"/>
      <c r="PRG39" s="372"/>
      <c r="PRH39" s="372"/>
      <c r="PRI39" s="372"/>
      <c r="PRJ39" s="372"/>
      <c r="PRK39" s="372"/>
      <c r="PRL39" s="372"/>
      <c r="PRM39" s="372"/>
      <c r="PRN39" s="372"/>
      <c r="PRO39" s="372"/>
      <c r="PRP39" s="372"/>
      <c r="PRQ39" s="372"/>
      <c r="PRR39" s="372"/>
      <c r="PRS39" s="372"/>
      <c r="PRT39" s="372"/>
      <c r="PRU39" s="372"/>
      <c r="PRV39" s="372"/>
      <c r="PRW39" s="372"/>
      <c r="PRX39" s="372"/>
      <c r="PRY39" s="372"/>
      <c r="PRZ39" s="372"/>
      <c r="PSA39" s="372"/>
      <c r="PSB39" s="372"/>
      <c r="PSC39" s="372"/>
      <c r="PSD39" s="372"/>
      <c r="PSE39" s="372"/>
      <c r="PSF39" s="372"/>
      <c r="PSG39" s="372"/>
      <c r="PSH39" s="372"/>
      <c r="PSI39" s="372"/>
      <c r="PSJ39" s="372"/>
      <c r="PSK39" s="372"/>
      <c r="PSL39" s="372"/>
      <c r="PSM39" s="372"/>
      <c r="PSN39" s="372"/>
      <c r="PSO39" s="372"/>
      <c r="PSP39" s="372"/>
      <c r="PSQ39" s="372"/>
      <c r="PSR39" s="372"/>
      <c r="PSS39" s="372"/>
      <c r="PST39" s="372"/>
      <c r="PSU39" s="372"/>
      <c r="PSV39" s="372"/>
      <c r="PSW39" s="372"/>
      <c r="PSX39" s="372"/>
      <c r="PSY39" s="372"/>
      <c r="PSZ39" s="372"/>
      <c r="PTA39" s="372"/>
      <c r="PTB39" s="372"/>
      <c r="PTC39" s="372"/>
      <c r="PTD39" s="372"/>
      <c r="PTE39" s="372"/>
      <c r="PTF39" s="372"/>
      <c r="PTG39" s="372"/>
      <c r="PTH39" s="372"/>
      <c r="PTI39" s="372"/>
      <c r="PTJ39" s="372"/>
      <c r="PTK39" s="372"/>
      <c r="PTL39" s="372"/>
      <c r="PTM39" s="372"/>
      <c r="PTN39" s="372"/>
      <c r="PTO39" s="372"/>
      <c r="PTP39" s="372"/>
      <c r="PTQ39" s="372"/>
      <c r="PTR39" s="372"/>
      <c r="PTS39" s="372"/>
      <c r="PTT39" s="372"/>
      <c r="PTU39" s="372"/>
      <c r="PTV39" s="372"/>
      <c r="PTW39" s="372"/>
      <c r="PTX39" s="372"/>
      <c r="PTY39" s="372"/>
      <c r="PTZ39" s="372"/>
      <c r="PUA39" s="372"/>
      <c r="PUB39" s="372"/>
      <c r="PUC39" s="372"/>
      <c r="PUD39" s="372"/>
      <c r="PUE39" s="372"/>
      <c r="PUF39" s="372"/>
      <c r="PUG39" s="372"/>
      <c r="PUH39" s="372"/>
      <c r="PUI39" s="372"/>
      <c r="PUJ39" s="372"/>
      <c r="PUK39" s="372"/>
      <c r="PUL39" s="372"/>
      <c r="PUM39" s="372"/>
      <c r="PUN39" s="372"/>
      <c r="PUO39" s="372"/>
      <c r="PUP39" s="372"/>
      <c r="PUQ39" s="372"/>
      <c r="PUR39" s="372"/>
      <c r="PUS39" s="372"/>
      <c r="PUT39" s="372"/>
      <c r="PUU39" s="372"/>
      <c r="PUV39" s="372"/>
      <c r="PUW39" s="372"/>
      <c r="PUX39" s="372"/>
      <c r="PUY39" s="372"/>
      <c r="PUZ39" s="372"/>
      <c r="PVA39" s="372"/>
      <c r="PVB39" s="372"/>
      <c r="PVC39" s="372"/>
      <c r="PVD39" s="372"/>
      <c r="PVE39" s="372"/>
      <c r="PVF39" s="372"/>
      <c r="PVG39" s="372"/>
      <c r="PVH39" s="372"/>
      <c r="PVI39" s="372"/>
      <c r="PVJ39" s="372"/>
      <c r="PVK39" s="372"/>
      <c r="PVL39" s="372"/>
      <c r="PVM39" s="372"/>
      <c r="PVN39" s="372"/>
      <c r="PVO39" s="372"/>
      <c r="PVP39" s="372"/>
      <c r="PVQ39" s="372"/>
      <c r="PVR39" s="372"/>
      <c r="PVS39" s="372"/>
      <c r="PVT39" s="372"/>
      <c r="PVU39" s="372"/>
      <c r="PVV39" s="372"/>
      <c r="PVW39" s="372"/>
      <c r="PVX39" s="372"/>
      <c r="PVY39" s="372"/>
      <c r="PVZ39" s="372"/>
      <c r="PWA39" s="372"/>
      <c r="PWB39" s="372"/>
      <c r="PWC39" s="372"/>
      <c r="PWD39" s="372"/>
      <c r="PWE39" s="372"/>
      <c r="PWF39" s="372"/>
      <c r="PWG39" s="372"/>
      <c r="PWH39" s="372"/>
      <c r="PWI39" s="372"/>
      <c r="PWJ39" s="372"/>
      <c r="PWK39" s="372"/>
      <c r="PWL39" s="372"/>
      <c r="PWM39" s="372"/>
      <c r="PWN39" s="372"/>
      <c r="PWO39" s="372"/>
      <c r="PWP39" s="372"/>
      <c r="PWQ39" s="372"/>
      <c r="PWR39" s="372"/>
      <c r="PWS39" s="372"/>
      <c r="PWT39" s="372"/>
      <c r="PWU39" s="372"/>
      <c r="PWV39" s="372"/>
      <c r="PWW39" s="372"/>
      <c r="PWX39" s="372"/>
      <c r="PWY39" s="372"/>
      <c r="PWZ39" s="372"/>
      <c r="PXA39" s="372"/>
      <c r="PXB39" s="372"/>
      <c r="PXC39" s="372"/>
      <c r="PXD39" s="372"/>
      <c r="PXE39" s="372"/>
      <c r="PXF39" s="372"/>
      <c r="PXG39" s="372"/>
      <c r="PXH39" s="372"/>
      <c r="PXI39" s="372"/>
      <c r="PXJ39" s="372"/>
      <c r="PXK39" s="372"/>
      <c r="PXL39" s="372"/>
      <c r="PXM39" s="372"/>
      <c r="PXN39" s="372"/>
      <c r="PXO39" s="372"/>
      <c r="PXP39" s="372"/>
      <c r="PXQ39" s="372"/>
      <c r="PXR39" s="372"/>
      <c r="PXS39" s="372"/>
      <c r="PXT39" s="372"/>
      <c r="PXU39" s="372"/>
      <c r="PXV39" s="372"/>
      <c r="PXW39" s="372"/>
      <c r="PXX39" s="372"/>
      <c r="PXY39" s="372"/>
      <c r="PXZ39" s="372"/>
      <c r="PYA39" s="372"/>
      <c r="PYB39" s="372"/>
      <c r="PYC39" s="372"/>
      <c r="PYD39" s="372"/>
      <c r="PYE39" s="372"/>
      <c r="PYF39" s="372"/>
      <c r="PYG39" s="372"/>
      <c r="PYH39" s="372"/>
      <c r="PYI39" s="372"/>
      <c r="PYJ39" s="372"/>
      <c r="PYK39" s="372"/>
      <c r="PYL39" s="372"/>
      <c r="PYM39" s="372"/>
      <c r="PYN39" s="372"/>
      <c r="PYO39" s="372"/>
      <c r="PYP39" s="372"/>
      <c r="PYQ39" s="372"/>
      <c r="PYR39" s="372"/>
      <c r="PYS39" s="372"/>
      <c r="PYT39" s="372"/>
      <c r="PYU39" s="372"/>
      <c r="PYV39" s="372"/>
      <c r="PYW39" s="372"/>
      <c r="PYX39" s="372"/>
      <c r="PYY39" s="372"/>
      <c r="PYZ39" s="372"/>
      <c r="PZA39" s="372"/>
      <c r="PZB39" s="372"/>
      <c r="PZC39" s="372"/>
      <c r="PZD39" s="372"/>
      <c r="PZE39" s="372"/>
      <c r="PZF39" s="372"/>
      <c r="PZG39" s="372"/>
      <c r="PZH39" s="372"/>
      <c r="PZI39" s="372"/>
      <c r="PZJ39" s="372"/>
      <c r="PZK39" s="372"/>
      <c r="PZL39" s="372"/>
      <c r="PZM39" s="372"/>
      <c r="PZN39" s="372"/>
      <c r="PZO39" s="372"/>
      <c r="PZP39" s="372"/>
      <c r="PZQ39" s="372"/>
      <c r="PZR39" s="372"/>
      <c r="PZS39" s="372"/>
      <c r="PZT39" s="372"/>
      <c r="PZU39" s="372"/>
      <c r="PZV39" s="372"/>
      <c r="PZW39" s="372"/>
      <c r="PZX39" s="372"/>
      <c r="PZY39" s="372"/>
      <c r="PZZ39" s="372"/>
      <c r="QAA39" s="372"/>
      <c r="QAB39" s="372"/>
      <c r="QAC39" s="372"/>
      <c r="QAD39" s="372"/>
      <c r="QAE39" s="372"/>
      <c r="QAF39" s="372"/>
      <c r="QAG39" s="372"/>
      <c r="QAH39" s="372"/>
      <c r="QAI39" s="372"/>
      <c r="QAJ39" s="372"/>
      <c r="QAK39" s="372"/>
      <c r="QAL39" s="372"/>
      <c r="QAM39" s="372"/>
      <c r="QAN39" s="372"/>
      <c r="QAO39" s="372"/>
      <c r="QAP39" s="372"/>
      <c r="QAQ39" s="372"/>
      <c r="QAR39" s="372"/>
      <c r="QAS39" s="372"/>
      <c r="QAT39" s="372"/>
      <c r="QAU39" s="372"/>
      <c r="QAV39" s="372"/>
      <c r="QAW39" s="372"/>
      <c r="QAX39" s="372"/>
      <c r="QAY39" s="372"/>
      <c r="QAZ39" s="372"/>
      <c r="QBA39" s="372"/>
      <c r="QBB39" s="372"/>
      <c r="QBC39" s="372"/>
      <c r="QBD39" s="372"/>
      <c r="QBE39" s="372"/>
      <c r="QBF39" s="372"/>
      <c r="QBG39" s="372"/>
      <c r="QBH39" s="372"/>
      <c r="QBI39" s="372"/>
      <c r="QBJ39" s="372"/>
      <c r="QBK39" s="372"/>
      <c r="QBL39" s="372"/>
      <c r="QBM39" s="372"/>
      <c r="QBN39" s="372"/>
      <c r="QBO39" s="372"/>
      <c r="QBP39" s="372"/>
      <c r="QBQ39" s="372"/>
      <c r="QBR39" s="372"/>
      <c r="QBS39" s="372"/>
      <c r="QBT39" s="372"/>
      <c r="QBU39" s="372"/>
      <c r="QBV39" s="372"/>
      <c r="QBW39" s="372"/>
      <c r="QBX39" s="372"/>
      <c r="QBY39" s="372"/>
      <c r="QBZ39" s="372"/>
      <c r="QCA39" s="372"/>
      <c r="QCB39" s="372"/>
      <c r="QCC39" s="372"/>
      <c r="QCD39" s="372"/>
      <c r="QCE39" s="372"/>
      <c r="QCF39" s="372"/>
      <c r="QCG39" s="372"/>
      <c r="QCH39" s="372"/>
      <c r="QCI39" s="372"/>
      <c r="QCJ39" s="372"/>
      <c r="QCK39" s="372"/>
      <c r="QCL39" s="372"/>
      <c r="QCM39" s="372"/>
      <c r="QCN39" s="372"/>
      <c r="QCO39" s="372"/>
      <c r="QCP39" s="372"/>
      <c r="QCQ39" s="372"/>
      <c r="QCR39" s="372"/>
      <c r="QCS39" s="372"/>
      <c r="QCT39" s="372"/>
      <c r="QCU39" s="372"/>
      <c r="QCV39" s="372"/>
      <c r="QCW39" s="372"/>
      <c r="QCX39" s="372"/>
      <c r="QCY39" s="372"/>
      <c r="QCZ39" s="372"/>
      <c r="QDA39" s="372"/>
      <c r="QDB39" s="372"/>
      <c r="QDC39" s="372"/>
      <c r="QDD39" s="372"/>
      <c r="QDE39" s="372"/>
      <c r="QDF39" s="372"/>
      <c r="QDG39" s="372"/>
      <c r="QDH39" s="372"/>
      <c r="QDI39" s="372"/>
      <c r="QDJ39" s="372"/>
      <c r="QDK39" s="372"/>
      <c r="QDL39" s="372"/>
      <c r="QDM39" s="372"/>
      <c r="QDN39" s="372"/>
      <c r="QDO39" s="372"/>
      <c r="QDP39" s="372"/>
      <c r="QDQ39" s="372"/>
      <c r="QDR39" s="372"/>
      <c r="QDS39" s="372"/>
      <c r="QDT39" s="372"/>
      <c r="QDU39" s="372"/>
      <c r="QDV39" s="372"/>
      <c r="QDW39" s="372"/>
      <c r="QDX39" s="372"/>
      <c r="QDY39" s="372"/>
      <c r="QDZ39" s="372"/>
      <c r="QEA39" s="372"/>
      <c r="QEB39" s="372"/>
      <c r="QEC39" s="372"/>
      <c r="QED39" s="372"/>
      <c r="QEE39" s="372"/>
      <c r="QEF39" s="372"/>
      <c r="QEG39" s="372"/>
      <c r="QEH39" s="372"/>
      <c r="QEI39" s="372"/>
      <c r="QEJ39" s="372"/>
      <c r="QEK39" s="372"/>
      <c r="QEL39" s="372"/>
      <c r="QEM39" s="372"/>
      <c r="QEN39" s="372"/>
      <c r="QEO39" s="372"/>
      <c r="QEP39" s="372"/>
      <c r="QEQ39" s="372"/>
      <c r="QER39" s="372"/>
      <c r="QES39" s="372"/>
      <c r="QET39" s="372"/>
      <c r="QEU39" s="372"/>
      <c r="QEV39" s="372"/>
      <c r="QEW39" s="372"/>
      <c r="QEX39" s="372"/>
      <c r="QEY39" s="372"/>
      <c r="QEZ39" s="372"/>
      <c r="QFA39" s="372"/>
      <c r="QFB39" s="372"/>
      <c r="QFC39" s="372"/>
      <c r="QFD39" s="372"/>
      <c r="QFE39" s="372"/>
      <c r="QFF39" s="372"/>
      <c r="QFG39" s="372"/>
      <c r="QFH39" s="372"/>
      <c r="QFI39" s="372"/>
      <c r="QFJ39" s="372"/>
      <c r="QFK39" s="372"/>
      <c r="QFL39" s="372"/>
      <c r="QFM39" s="372"/>
      <c r="QFN39" s="372"/>
      <c r="QFO39" s="372"/>
      <c r="QFP39" s="372"/>
      <c r="QFQ39" s="372"/>
      <c r="QFR39" s="372"/>
      <c r="QFS39" s="372"/>
      <c r="QFT39" s="372"/>
      <c r="QFU39" s="372"/>
      <c r="QFV39" s="372"/>
      <c r="QFW39" s="372"/>
      <c r="QFX39" s="372"/>
      <c r="QFY39" s="372"/>
      <c r="QFZ39" s="372"/>
      <c r="QGA39" s="372"/>
      <c r="QGB39" s="372"/>
      <c r="QGC39" s="372"/>
      <c r="QGD39" s="372"/>
      <c r="QGE39" s="372"/>
      <c r="QGF39" s="372"/>
      <c r="QGG39" s="372"/>
      <c r="QGH39" s="372"/>
      <c r="QGI39" s="372"/>
      <c r="QGJ39" s="372"/>
      <c r="QGK39" s="372"/>
      <c r="QGL39" s="372"/>
      <c r="QGM39" s="372"/>
      <c r="QGN39" s="372"/>
      <c r="QGO39" s="372"/>
      <c r="QGP39" s="372"/>
      <c r="QGQ39" s="372"/>
      <c r="QGR39" s="372"/>
      <c r="QGS39" s="372"/>
      <c r="QGT39" s="372"/>
      <c r="QGU39" s="372"/>
      <c r="QGV39" s="372"/>
      <c r="QGW39" s="372"/>
      <c r="QGX39" s="372"/>
      <c r="QGY39" s="372"/>
      <c r="QGZ39" s="372"/>
      <c r="QHA39" s="372"/>
      <c r="QHB39" s="372"/>
      <c r="QHC39" s="372"/>
      <c r="QHD39" s="372"/>
      <c r="QHE39" s="372"/>
      <c r="QHF39" s="372"/>
      <c r="QHG39" s="372"/>
      <c r="QHH39" s="372"/>
      <c r="QHI39" s="372"/>
      <c r="QHJ39" s="372"/>
      <c r="QHK39" s="372"/>
      <c r="QHL39" s="372"/>
      <c r="QHM39" s="372"/>
      <c r="QHN39" s="372"/>
      <c r="QHO39" s="372"/>
      <c r="QHP39" s="372"/>
      <c r="QHQ39" s="372"/>
      <c r="QHR39" s="372"/>
      <c r="QHS39" s="372"/>
      <c r="QHT39" s="372"/>
      <c r="QHU39" s="372"/>
      <c r="QHV39" s="372"/>
      <c r="QHW39" s="372"/>
      <c r="QHX39" s="372"/>
      <c r="QHY39" s="372"/>
      <c r="QHZ39" s="372"/>
      <c r="QIA39" s="372"/>
      <c r="QIB39" s="372"/>
      <c r="QIC39" s="372"/>
      <c r="QID39" s="372"/>
      <c r="QIE39" s="372"/>
      <c r="QIF39" s="372"/>
      <c r="QIG39" s="372"/>
      <c r="QIH39" s="372"/>
      <c r="QII39" s="372"/>
      <c r="QIJ39" s="372"/>
      <c r="QIK39" s="372"/>
      <c r="QIL39" s="372"/>
      <c r="QIM39" s="372"/>
      <c r="QIN39" s="372"/>
      <c r="QIO39" s="372"/>
      <c r="QIP39" s="372"/>
      <c r="QIQ39" s="372"/>
      <c r="QIR39" s="372"/>
      <c r="QIS39" s="372"/>
      <c r="QIT39" s="372"/>
      <c r="QIU39" s="372"/>
      <c r="QIV39" s="372"/>
      <c r="QIW39" s="372"/>
      <c r="QIX39" s="372"/>
      <c r="QIY39" s="372"/>
      <c r="QIZ39" s="372"/>
      <c r="QJA39" s="372"/>
      <c r="QJB39" s="372"/>
      <c r="QJC39" s="372"/>
      <c r="QJD39" s="372"/>
      <c r="QJE39" s="372"/>
      <c r="QJF39" s="372"/>
      <c r="QJG39" s="372"/>
      <c r="QJH39" s="372"/>
      <c r="QJI39" s="372"/>
      <c r="QJJ39" s="372"/>
      <c r="QJK39" s="372"/>
      <c r="QJL39" s="372"/>
      <c r="QJM39" s="372"/>
      <c r="QJN39" s="372"/>
      <c r="QJO39" s="372"/>
      <c r="QJP39" s="372"/>
      <c r="QJQ39" s="372"/>
      <c r="QJR39" s="372"/>
      <c r="QJS39" s="372"/>
      <c r="QJT39" s="372"/>
      <c r="QJU39" s="372"/>
      <c r="QJV39" s="372"/>
      <c r="QJW39" s="372"/>
      <c r="QJX39" s="372"/>
      <c r="QJY39" s="372"/>
      <c r="QJZ39" s="372"/>
      <c r="QKA39" s="372"/>
      <c r="QKB39" s="372"/>
      <c r="QKC39" s="372"/>
      <c r="QKD39" s="372"/>
      <c r="QKE39" s="372"/>
      <c r="QKF39" s="372"/>
      <c r="QKG39" s="372"/>
      <c r="QKH39" s="372"/>
      <c r="QKI39" s="372"/>
      <c r="QKJ39" s="372"/>
      <c r="QKK39" s="372"/>
      <c r="QKL39" s="372"/>
      <c r="QKM39" s="372"/>
      <c r="QKN39" s="372"/>
      <c r="QKO39" s="372"/>
      <c r="QKP39" s="372"/>
      <c r="QKQ39" s="372"/>
      <c r="QKR39" s="372"/>
      <c r="QKS39" s="372"/>
      <c r="QKT39" s="372"/>
      <c r="QKU39" s="372"/>
      <c r="QKV39" s="372"/>
      <c r="QKW39" s="372"/>
      <c r="QKX39" s="372"/>
      <c r="QKY39" s="372"/>
      <c r="QKZ39" s="372"/>
      <c r="QLA39" s="372"/>
      <c r="QLB39" s="372"/>
      <c r="QLC39" s="372"/>
      <c r="QLD39" s="372"/>
      <c r="QLE39" s="372"/>
      <c r="QLF39" s="372"/>
      <c r="QLG39" s="372"/>
      <c r="QLH39" s="372"/>
      <c r="QLI39" s="372"/>
      <c r="QLJ39" s="372"/>
      <c r="QLK39" s="372"/>
      <c r="QLL39" s="372"/>
      <c r="QLM39" s="372"/>
      <c r="QLN39" s="372"/>
      <c r="QLO39" s="372"/>
      <c r="QLP39" s="372"/>
      <c r="QLQ39" s="372"/>
      <c r="QLR39" s="372"/>
      <c r="QLS39" s="372"/>
      <c r="QLT39" s="372"/>
      <c r="QLU39" s="372"/>
      <c r="QLV39" s="372"/>
      <c r="QLW39" s="372"/>
      <c r="QLX39" s="372"/>
      <c r="QLY39" s="372"/>
      <c r="QLZ39" s="372"/>
      <c r="QMA39" s="372"/>
      <c r="QMB39" s="372"/>
      <c r="QMC39" s="372"/>
      <c r="QMD39" s="372"/>
      <c r="QME39" s="372"/>
      <c r="QMF39" s="372"/>
      <c r="QMG39" s="372"/>
      <c r="QMH39" s="372"/>
      <c r="QMI39" s="372"/>
      <c r="QMJ39" s="372"/>
      <c r="QMK39" s="372"/>
      <c r="QML39" s="372"/>
      <c r="QMM39" s="372"/>
      <c r="QMN39" s="372"/>
      <c r="QMO39" s="372"/>
      <c r="QMP39" s="372"/>
      <c r="QMQ39" s="372"/>
      <c r="QMR39" s="372"/>
      <c r="QMS39" s="372"/>
      <c r="QMT39" s="372"/>
      <c r="QMU39" s="372"/>
      <c r="QMV39" s="372"/>
      <c r="QMW39" s="372"/>
      <c r="QMX39" s="372"/>
      <c r="QMY39" s="372"/>
      <c r="QMZ39" s="372"/>
      <c r="QNA39" s="372"/>
      <c r="QNB39" s="372"/>
      <c r="QNC39" s="372"/>
      <c r="QND39" s="372"/>
      <c r="QNE39" s="372"/>
      <c r="QNF39" s="372"/>
      <c r="QNG39" s="372"/>
      <c r="QNH39" s="372"/>
      <c r="QNI39" s="372"/>
      <c r="QNJ39" s="372"/>
      <c r="QNK39" s="372"/>
      <c r="QNL39" s="372"/>
      <c r="QNM39" s="372"/>
      <c r="QNN39" s="372"/>
      <c r="QNO39" s="372"/>
      <c r="QNP39" s="372"/>
      <c r="QNQ39" s="372"/>
      <c r="QNR39" s="372"/>
      <c r="QNS39" s="372"/>
      <c r="QNT39" s="372"/>
      <c r="QNU39" s="372"/>
      <c r="QNV39" s="372"/>
      <c r="QNW39" s="372"/>
      <c r="QNX39" s="372"/>
      <c r="QNY39" s="372"/>
      <c r="QNZ39" s="372"/>
      <c r="QOA39" s="372"/>
      <c r="QOB39" s="372"/>
      <c r="QOC39" s="372"/>
      <c r="QOD39" s="372"/>
      <c r="QOE39" s="372"/>
      <c r="QOF39" s="372"/>
      <c r="QOG39" s="372"/>
      <c r="QOH39" s="372"/>
      <c r="QOI39" s="372"/>
      <c r="QOJ39" s="372"/>
      <c r="QOK39" s="372"/>
      <c r="QOL39" s="372"/>
      <c r="QOM39" s="372"/>
      <c r="QON39" s="372"/>
      <c r="QOO39" s="372"/>
      <c r="QOP39" s="372"/>
      <c r="QOQ39" s="372"/>
      <c r="QOR39" s="372"/>
      <c r="QOS39" s="372"/>
      <c r="QOT39" s="372"/>
      <c r="QOU39" s="372"/>
      <c r="QOV39" s="372"/>
      <c r="QOW39" s="372"/>
      <c r="QOX39" s="372"/>
      <c r="QOY39" s="372"/>
      <c r="QOZ39" s="372"/>
      <c r="QPA39" s="372"/>
      <c r="QPB39" s="372"/>
      <c r="QPC39" s="372"/>
      <c r="QPD39" s="372"/>
      <c r="QPE39" s="372"/>
      <c r="QPF39" s="372"/>
      <c r="QPG39" s="372"/>
      <c r="QPH39" s="372"/>
      <c r="QPI39" s="372"/>
      <c r="QPJ39" s="372"/>
      <c r="QPK39" s="372"/>
      <c r="QPL39" s="372"/>
      <c r="QPM39" s="372"/>
      <c r="QPN39" s="372"/>
      <c r="QPO39" s="372"/>
      <c r="QPP39" s="372"/>
      <c r="QPQ39" s="372"/>
      <c r="QPR39" s="372"/>
      <c r="QPS39" s="372"/>
      <c r="QPT39" s="372"/>
      <c r="QPU39" s="372"/>
      <c r="QPV39" s="372"/>
      <c r="QPW39" s="372"/>
      <c r="QPX39" s="372"/>
      <c r="QPY39" s="372"/>
      <c r="QPZ39" s="372"/>
      <c r="QQA39" s="372"/>
      <c r="QQB39" s="372"/>
      <c r="QQC39" s="372"/>
      <c r="QQD39" s="372"/>
      <c r="QQE39" s="372"/>
      <c r="QQF39" s="372"/>
      <c r="QQG39" s="372"/>
      <c r="QQH39" s="372"/>
      <c r="QQI39" s="372"/>
      <c r="QQJ39" s="372"/>
      <c r="QQK39" s="372"/>
      <c r="QQL39" s="372"/>
      <c r="QQM39" s="372"/>
      <c r="QQN39" s="372"/>
      <c r="QQO39" s="372"/>
      <c r="QQP39" s="372"/>
      <c r="QQQ39" s="372"/>
      <c r="QQR39" s="372"/>
      <c r="QQS39" s="372"/>
      <c r="QQT39" s="372"/>
      <c r="QQU39" s="372"/>
      <c r="QQV39" s="372"/>
      <c r="QQW39" s="372"/>
      <c r="QQX39" s="372"/>
      <c r="QQY39" s="372"/>
      <c r="QQZ39" s="372"/>
      <c r="QRA39" s="372"/>
      <c r="QRB39" s="372"/>
      <c r="QRC39" s="372"/>
      <c r="QRD39" s="372"/>
      <c r="QRE39" s="372"/>
      <c r="QRF39" s="372"/>
      <c r="QRG39" s="372"/>
      <c r="QRH39" s="372"/>
      <c r="QRI39" s="372"/>
      <c r="QRJ39" s="372"/>
      <c r="QRK39" s="372"/>
      <c r="QRL39" s="372"/>
      <c r="QRM39" s="372"/>
      <c r="QRN39" s="372"/>
      <c r="QRO39" s="372"/>
      <c r="QRP39" s="372"/>
      <c r="QRQ39" s="372"/>
      <c r="QRR39" s="372"/>
      <c r="QRS39" s="372"/>
      <c r="QRT39" s="372"/>
      <c r="QRU39" s="372"/>
      <c r="QRV39" s="372"/>
      <c r="QRW39" s="372"/>
      <c r="QRX39" s="372"/>
      <c r="QRY39" s="372"/>
      <c r="QRZ39" s="372"/>
      <c r="QSA39" s="372"/>
      <c r="QSB39" s="372"/>
      <c r="QSC39" s="372"/>
      <c r="QSD39" s="372"/>
      <c r="QSE39" s="372"/>
      <c r="QSF39" s="372"/>
      <c r="QSG39" s="372"/>
      <c r="QSH39" s="372"/>
      <c r="QSI39" s="372"/>
      <c r="QSJ39" s="372"/>
      <c r="QSK39" s="372"/>
      <c r="QSL39" s="372"/>
      <c r="QSM39" s="372"/>
      <c r="QSN39" s="372"/>
      <c r="QSO39" s="372"/>
      <c r="QSP39" s="372"/>
      <c r="QSQ39" s="372"/>
      <c r="QSR39" s="372"/>
      <c r="QSS39" s="372"/>
      <c r="QST39" s="372"/>
      <c r="QSU39" s="372"/>
      <c r="QSV39" s="372"/>
      <c r="QSW39" s="372"/>
      <c r="QSX39" s="372"/>
      <c r="QSY39" s="372"/>
      <c r="QSZ39" s="372"/>
      <c r="QTA39" s="372"/>
      <c r="QTB39" s="372"/>
      <c r="QTC39" s="372"/>
      <c r="QTD39" s="372"/>
      <c r="QTE39" s="372"/>
      <c r="QTF39" s="372"/>
      <c r="QTG39" s="372"/>
      <c r="QTH39" s="372"/>
      <c r="QTI39" s="372"/>
      <c r="QTJ39" s="372"/>
      <c r="QTK39" s="372"/>
      <c r="QTL39" s="372"/>
      <c r="QTM39" s="372"/>
      <c r="QTN39" s="372"/>
      <c r="QTO39" s="372"/>
      <c r="QTP39" s="372"/>
      <c r="QTQ39" s="372"/>
      <c r="QTR39" s="372"/>
      <c r="QTS39" s="372"/>
      <c r="QTT39" s="372"/>
      <c r="QTU39" s="372"/>
      <c r="QTV39" s="372"/>
      <c r="QTW39" s="372"/>
      <c r="QTX39" s="372"/>
      <c r="QTY39" s="372"/>
      <c r="QTZ39" s="372"/>
      <c r="QUA39" s="372"/>
      <c r="QUB39" s="372"/>
      <c r="QUC39" s="372"/>
      <c r="QUD39" s="372"/>
      <c r="QUE39" s="372"/>
      <c r="QUF39" s="372"/>
      <c r="QUG39" s="372"/>
      <c r="QUH39" s="372"/>
      <c r="QUI39" s="372"/>
      <c r="QUJ39" s="372"/>
      <c r="QUK39" s="372"/>
      <c r="QUL39" s="372"/>
      <c r="QUM39" s="372"/>
      <c r="QUN39" s="372"/>
      <c r="QUO39" s="372"/>
      <c r="QUP39" s="372"/>
      <c r="QUQ39" s="372"/>
      <c r="QUR39" s="372"/>
      <c r="QUS39" s="372"/>
      <c r="QUT39" s="372"/>
      <c r="QUU39" s="372"/>
      <c r="QUV39" s="372"/>
      <c r="QUW39" s="372"/>
      <c r="QUX39" s="372"/>
      <c r="QUY39" s="372"/>
      <c r="QUZ39" s="372"/>
      <c r="QVA39" s="372"/>
      <c r="QVB39" s="372"/>
      <c r="QVC39" s="372"/>
      <c r="QVD39" s="372"/>
      <c r="QVE39" s="372"/>
      <c r="QVF39" s="372"/>
      <c r="QVG39" s="372"/>
      <c r="QVH39" s="372"/>
      <c r="QVI39" s="372"/>
      <c r="QVJ39" s="372"/>
      <c r="QVK39" s="372"/>
      <c r="QVL39" s="372"/>
      <c r="QVM39" s="372"/>
      <c r="QVN39" s="372"/>
      <c r="QVO39" s="372"/>
      <c r="QVP39" s="372"/>
      <c r="QVQ39" s="372"/>
      <c r="QVR39" s="372"/>
      <c r="QVS39" s="372"/>
      <c r="QVT39" s="372"/>
      <c r="QVU39" s="372"/>
      <c r="QVV39" s="372"/>
      <c r="QVW39" s="372"/>
      <c r="QVX39" s="372"/>
      <c r="QVY39" s="372"/>
      <c r="QVZ39" s="372"/>
      <c r="QWA39" s="372"/>
      <c r="QWB39" s="372"/>
      <c r="QWC39" s="372"/>
      <c r="QWD39" s="372"/>
      <c r="QWE39" s="372"/>
      <c r="QWF39" s="372"/>
      <c r="QWG39" s="372"/>
      <c r="QWH39" s="372"/>
      <c r="QWI39" s="372"/>
      <c r="QWJ39" s="372"/>
      <c r="QWK39" s="372"/>
      <c r="QWL39" s="372"/>
      <c r="QWM39" s="372"/>
      <c r="QWN39" s="372"/>
      <c r="QWO39" s="372"/>
      <c r="QWP39" s="372"/>
      <c r="QWQ39" s="372"/>
      <c r="QWR39" s="372"/>
      <c r="QWS39" s="372"/>
      <c r="QWT39" s="372"/>
      <c r="QWU39" s="372"/>
      <c r="QWV39" s="372"/>
      <c r="QWW39" s="372"/>
      <c r="QWX39" s="372"/>
      <c r="QWY39" s="372"/>
      <c r="QWZ39" s="372"/>
      <c r="QXA39" s="372"/>
      <c r="QXB39" s="372"/>
      <c r="QXC39" s="372"/>
      <c r="QXD39" s="372"/>
      <c r="QXE39" s="372"/>
      <c r="QXF39" s="372"/>
      <c r="QXG39" s="372"/>
      <c r="QXH39" s="372"/>
      <c r="QXI39" s="372"/>
      <c r="QXJ39" s="372"/>
      <c r="QXK39" s="372"/>
      <c r="QXL39" s="372"/>
      <c r="QXM39" s="372"/>
      <c r="QXN39" s="372"/>
      <c r="QXO39" s="372"/>
      <c r="QXP39" s="372"/>
      <c r="QXQ39" s="372"/>
      <c r="QXR39" s="372"/>
      <c r="QXS39" s="372"/>
      <c r="QXT39" s="372"/>
      <c r="QXU39" s="372"/>
      <c r="QXV39" s="372"/>
      <c r="QXW39" s="372"/>
      <c r="QXX39" s="372"/>
      <c r="QXY39" s="372"/>
      <c r="QXZ39" s="372"/>
      <c r="QYA39" s="372"/>
      <c r="QYB39" s="372"/>
      <c r="QYC39" s="372"/>
      <c r="QYD39" s="372"/>
      <c r="QYE39" s="372"/>
      <c r="QYF39" s="372"/>
      <c r="QYG39" s="372"/>
      <c r="QYH39" s="372"/>
      <c r="QYI39" s="372"/>
      <c r="QYJ39" s="372"/>
      <c r="QYK39" s="372"/>
      <c r="QYL39" s="372"/>
      <c r="QYM39" s="372"/>
      <c r="QYN39" s="372"/>
      <c r="QYO39" s="372"/>
      <c r="QYP39" s="372"/>
      <c r="QYQ39" s="372"/>
      <c r="QYR39" s="372"/>
      <c r="QYS39" s="372"/>
      <c r="QYT39" s="372"/>
      <c r="QYU39" s="372"/>
      <c r="QYV39" s="372"/>
      <c r="QYW39" s="372"/>
      <c r="QYX39" s="372"/>
      <c r="QYY39" s="372"/>
      <c r="QYZ39" s="372"/>
      <c r="QZA39" s="372"/>
      <c r="QZB39" s="372"/>
      <c r="QZC39" s="372"/>
      <c r="QZD39" s="372"/>
      <c r="QZE39" s="372"/>
      <c r="QZF39" s="372"/>
      <c r="QZG39" s="372"/>
      <c r="QZH39" s="372"/>
      <c r="QZI39" s="372"/>
      <c r="QZJ39" s="372"/>
      <c r="QZK39" s="372"/>
      <c r="QZL39" s="372"/>
      <c r="QZM39" s="372"/>
      <c r="QZN39" s="372"/>
      <c r="QZO39" s="372"/>
      <c r="QZP39" s="372"/>
      <c r="QZQ39" s="372"/>
      <c r="QZR39" s="372"/>
      <c r="QZS39" s="372"/>
      <c r="QZT39" s="372"/>
      <c r="QZU39" s="372"/>
      <c r="QZV39" s="372"/>
      <c r="QZW39" s="372"/>
      <c r="QZX39" s="372"/>
      <c r="QZY39" s="372"/>
      <c r="QZZ39" s="372"/>
      <c r="RAA39" s="372"/>
      <c r="RAB39" s="372"/>
      <c r="RAC39" s="372"/>
      <c r="RAD39" s="372"/>
      <c r="RAE39" s="372"/>
      <c r="RAF39" s="372"/>
      <c r="RAG39" s="372"/>
      <c r="RAH39" s="372"/>
      <c r="RAI39" s="372"/>
      <c r="RAJ39" s="372"/>
      <c r="RAK39" s="372"/>
      <c r="RAL39" s="372"/>
      <c r="RAM39" s="372"/>
      <c r="RAN39" s="372"/>
      <c r="RAO39" s="372"/>
      <c r="RAP39" s="372"/>
      <c r="RAQ39" s="372"/>
      <c r="RAR39" s="372"/>
      <c r="RAS39" s="372"/>
      <c r="RAT39" s="372"/>
      <c r="RAU39" s="372"/>
      <c r="RAV39" s="372"/>
      <c r="RAW39" s="372"/>
      <c r="RAX39" s="372"/>
      <c r="RAY39" s="372"/>
      <c r="RAZ39" s="372"/>
      <c r="RBA39" s="372"/>
      <c r="RBB39" s="372"/>
      <c r="RBC39" s="372"/>
      <c r="RBD39" s="372"/>
      <c r="RBE39" s="372"/>
      <c r="RBF39" s="372"/>
      <c r="RBG39" s="372"/>
      <c r="RBH39" s="372"/>
      <c r="RBI39" s="372"/>
      <c r="RBJ39" s="372"/>
      <c r="RBK39" s="372"/>
      <c r="RBL39" s="372"/>
      <c r="RBM39" s="372"/>
      <c r="RBN39" s="372"/>
      <c r="RBO39" s="372"/>
      <c r="RBP39" s="372"/>
      <c r="RBQ39" s="372"/>
      <c r="RBR39" s="372"/>
      <c r="RBS39" s="372"/>
      <c r="RBT39" s="372"/>
      <c r="RBU39" s="372"/>
      <c r="RBV39" s="372"/>
      <c r="RBW39" s="372"/>
      <c r="RBX39" s="372"/>
      <c r="RBY39" s="372"/>
      <c r="RBZ39" s="372"/>
      <c r="RCA39" s="372"/>
      <c r="RCB39" s="372"/>
      <c r="RCC39" s="372"/>
      <c r="RCD39" s="372"/>
      <c r="RCE39" s="372"/>
      <c r="RCF39" s="372"/>
      <c r="RCG39" s="372"/>
      <c r="RCH39" s="372"/>
      <c r="RCI39" s="372"/>
      <c r="RCJ39" s="372"/>
      <c r="RCK39" s="372"/>
      <c r="RCL39" s="372"/>
      <c r="RCM39" s="372"/>
      <c r="RCN39" s="372"/>
      <c r="RCO39" s="372"/>
      <c r="RCP39" s="372"/>
      <c r="RCQ39" s="372"/>
      <c r="RCR39" s="372"/>
      <c r="RCS39" s="372"/>
      <c r="RCT39" s="372"/>
      <c r="RCU39" s="372"/>
      <c r="RCV39" s="372"/>
      <c r="RCW39" s="372"/>
      <c r="RCX39" s="372"/>
      <c r="RCY39" s="372"/>
      <c r="RCZ39" s="372"/>
      <c r="RDA39" s="372"/>
      <c r="RDB39" s="372"/>
      <c r="RDC39" s="372"/>
      <c r="RDD39" s="372"/>
      <c r="RDE39" s="372"/>
      <c r="RDF39" s="372"/>
      <c r="RDG39" s="372"/>
      <c r="RDH39" s="372"/>
      <c r="RDI39" s="372"/>
      <c r="RDJ39" s="372"/>
      <c r="RDK39" s="372"/>
      <c r="RDL39" s="372"/>
      <c r="RDM39" s="372"/>
      <c r="RDN39" s="372"/>
      <c r="RDO39" s="372"/>
      <c r="RDP39" s="372"/>
      <c r="RDQ39" s="372"/>
      <c r="RDR39" s="372"/>
      <c r="RDS39" s="372"/>
      <c r="RDT39" s="372"/>
      <c r="RDU39" s="372"/>
      <c r="RDV39" s="372"/>
      <c r="RDW39" s="372"/>
      <c r="RDX39" s="372"/>
      <c r="RDY39" s="372"/>
      <c r="RDZ39" s="372"/>
      <c r="REA39" s="372"/>
      <c r="REB39" s="372"/>
      <c r="REC39" s="372"/>
      <c r="RED39" s="372"/>
      <c r="REE39" s="372"/>
      <c r="REF39" s="372"/>
      <c r="REG39" s="372"/>
      <c r="REH39" s="372"/>
      <c r="REI39" s="372"/>
      <c r="REJ39" s="372"/>
      <c r="REK39" s="372"/>
      <c r="REL39" s="372"/>
      <c r="REM39" s="372"/>
      <c r="REN39" s="372"/>
      <c r="REO39" s="372"/>
      <c r="REP39" s="372"/>
      <c r="REQ39" s="372"/>
      <c r="RER39" s="372"/>
      <c r="RES39" s="372"/>
      <c r="RET39" s="372"/>
      <c r="REU39" s="372"/>
      <c r="REV39" s="372"/>
      <c r="REW39" s="372"/>
      <c r="REX39" s="372"/>
      <c r="REY39" s="372"/>
      <c r="REZ39" s="372"/>
      <c r="RFA39" s="372"/>
      <c r="RFB39" s="372"/>
      <c r="RFC39" s="372"/>
      <c r="RFD39" s="372"/>
      <c r="RFE39" s="372"/>
      <c r="RFF39" s="372"/>
      <c r="RFG39" s="372"/>
      <c r="RFH39" s="372"/>
      <c r="RFI39" s="372"/>
      <c r="RFJ39" s="372"/>
      <c r="RFK39" s="372"/>
      <c r="RFL39" s="372"/>
      <c r="RFM39" s="372"/>
      <c r="RFN39" s="372"/>
      <c r="RFO39" s="372"/>
      <c r="RFP39" s="372"/>
      <c r="RFQ39" s="372"/>
      <c r="RFR39" s="372"/>
      <c r="RFS39" s="372"/>
      <c r="RFT39" s="372"/>
      <c r="RFU39" s="372"/>
      <c r="RFV39" s="372"/>
      <c r="RFW39" s="372"/>
      <c r="RFX39" s="372"/>
      <c r="RFY39" s="372"/>
      <c r="RFZ39" s="372"/>
      <c r="RGA39" s="372"/>
      <c r="RGB39" s="372"/>
      <c r="RGC39" s="372"/>
      <c r="RGD39" s="372"/>
      <c r="RGE39" s="372"/>
      <c r="RGF39" s="372"/>
      <c r="RGG39" s="372"/>
      <c r="RGH39" s="372"/>
      <c r="RGI39" s="372"/>
      <c r="RGJ39" s="372"/>
      <c r="RGK39" s="372"/>
      <c r="RGL39" s="372"/>
      <c r="RGM39" s="372"/>
      <c r="RGN39" s="372"/>
      <c r="RGO39" s="372"/>
      <c r="RGP39" s="372"/>
      <c r="RGQ39" s="372"/>
      <c r="RGR39" s="372"/>
      <c r="RGS39" s="372"/>
      <c r="RGT39" s="372"/>
      <c r="RGU39" s="372"/>
      <c r="RGV39" s="372"/>
      <c r="RGW39" s="372"/>
      <c r="RGX39" s="372"/>
      <c r="RGY39" s="372"/>
      <c r="RGZ39" s="372"/>
      <c r="RHA39" s="372"/>
      <c r="RHB39" s="372"/>
      <c r="RHC39" s="372"/>
      <c r="RHD39" s="372"/>
      <c r="RHE39" s="372"/>
      <c r="RHF39" s="372"/>
      <c r="RHG39" s="372"/>
      <c r="RHH39" s="372"/>
      <c r="RHI39" s="372"/>
      <c r="RHJ39" s="372"/>
      <c r="RHK39" s="372"/>
      <c r="RHL39" s="372"/>
      <c r="RHM39" s="372"/>
      <c r="RHN39" s="372"/>
      <c r="RHO39" s="372"/>
      <c r="RHP39" s="372"/>
      <c r="RHQ39" s="372"/>
      <c r="RHR39" s="372"/>
      <c r="RHS39" s="372"/>
      <c r="RHT39" s="372"/>
      <c r="RHU39" s="372"/>
      <c r="RHV39" s="372"/>
      <c r="RHW39" s="372"/>
      <c r="RHX39" s="372"/>
      <c r="RHY39" s="372"/>
      <c r="RHZ39" s="372"/>
      <c r="RIA39" s="372"/>
      <c r="RIB39" s="372"/>
      <c r="RIC39" s="372"/>
      <c r="RID39" s="372"/>
      <c r="RIE39" s="372"/>
      <c r="RIF39" s="372"/>
      <c r="RIG39" s="372"/>
      <c r="RIH39" s="372"/>
      <c r="RII39" s="372"/>
      <c r="RIJ39" s="372"/>
      <c r="RIK39" s="372"/>
      <c r="RIL39" s="372"/>
      <c r="RIM39" s="372"/>
      <c r="RIN39" s="372"/>
      <c r="RIO39" s="372"/>
      <c r="RIP39" s="372"/>
      <c r="RIQ39" s="372"/>
      <c r="RIR39" s="372"/>
      <c r="RIS39" s="372"/>
      <c r="RIT39" s="372"/>
      <c r="RIU39" s="372"/>
      <c r="RIV39" s="372"/>
      <c r="RIW39" s="372"/>
      <c r="RIX39" s="372"/>
      <c r="RIY39" s="372"/>
      <c r="RIZ39" s="372"/>
      <c r="RJA39" s="372"/>
      <c r="RJB39" s="372"/>
      <c r="RJC39" s="372"/>
      <c r="RJD39" s="372"/>
      <c r="RJE39" s="372"/>
      <c r="RJF39" s="372"/>
      <c r="RJG39" s="372"/>
      <c r="RJH39" s="372"/>
      <c r="RJI39" s="372"/>
      <c r="RJJ39" s="372"/>
      <c r="RJK39" s="372"/>
      <c r="RJL39" s="372"/>
      <c r="RJM39" s="372"/>
      <c r="RJN39" s="372"/>
      <c r="RJO39" s="372"/>
      <c r="RJP39" s="372"/>
      <c r="RJQ39" s="372"/>
      <c r="RJR39" s="372"/>
      <c r="RJS39" s="372"/>
      <c r="RJT39" s="372"/>
      <c r="RJU39" s="372"/>
      <c r="RJV39" s="372"/>
      <c r="RJW39" s="372"/>
      <c r="RJX39" s="372"/>
      <c r="RJY39" s="372"/>
      <c r="RJZ39" s="372"/>
      <c r="RKA39" s="372"/>
      <c r="RKB39" s="372"/>
      <c r="RKC39" s="372"/>
      <c r="RKD39" s="372"/>
      <c r="RKE39" s="372"/>
      <c r="RKF39" s="372"/>
      <c r="RKG39" s="372"/>
      <c r="RKH39" s="372"/>
      <c r="RKI39" s="372"/>
      <c r="RKJ39" s="372"/>
      <c r="RKK39" s="372"/>
      <c r="RKL39" s="372"/>
      <c r="RKM39" s="372"/>
      <c r="RKN39" s="372"/>
      <c r="RKO39" s="372"/>
      <c r="RKP39" s="372"/>
      <c r="RKQ39" s="372"/>
      <c r="RKR39" s="372"/>
      <c r="RKS39" s="372"/>
      <c r="RKT39" s="372"/>
      <c r="RKU39" s="372"/>
      <c r="RKV39" s="372"/>
      <c r="RKW39" s="372"/>
      <c r="RKX39" s="372"/>
      <c r="RKY39" s="372"/>
      <c r="RKZ39" s="372"/>
      <c r="RLA39" s="372"/>
      <c r="RLB39" s="372"/>
      <c r="RLC39" s="372"/>
      <c r="RLD39" s="372"/>
      <c r="RLE39" s="372"/>
      <c r="RLF39" s="372"/>
      <c r="RLG39" s="372"/>
      <c r="RLH39" s="372"/>
      <c r="RLI39" s="372"/>
      <c r="RLJ39" s="372"/>
      <c r="RLK39" s="372"/>
      <c r="RLL39" s="372"/>
      <c r="RLM39" s="372"/>
      <c r="RLN39" s="372"/>
      <c r="RLO39" s="372"/>
      <c r="RLP39" s="372"/>
      <c r="RLQ39" s="372"/>
      <c r="RLR39" s="372"/>
      <c r="RLS39" s="372"/>
      <c r="RLT39" s="372"/>
      <c r="RLU39" s="372"/>
      <c r="RLV39" s="372"/>
      <c r="RLW39" s="372"/>
      <c r="RLX39" s="372"/>
      <c r="RLY39" s="372"/>
      <c r="RLZ39" s="372"/>
      <c r="RMA39" s="372"/>
      <c r="RMB39" s="372"/>
      <c r="RMC39" s="372"/>
      <c r="RMD39" s="372"/>
      <c r="RME39" s="372"/>
      <c r="RMF39" s="372"/>
      <c r="RMG39" s="372"/>
      <c r="RMH39" s="372"/>
      <c r="RMI39" s="372"/>
      <c r="RMJ39" s="372"/>
      <c r="RMK39" s="372"/>
      <c r="RML39" s="372"/>
      <c r="RMM39" s="372"/>
      <c r="RMN39" s="372"/>
      <c r="RMO39" s="372"/>
      <c r="RMP39" s="372"/>
      <c r="RMQ39" s="372"/>
      <c r="RMR39" s="372"/>
      <c r="RMS39" s="372"/>
      <c r="RMT39" s="372"/>
      <c r="RMU39" s="372"/>
      <c r="RMV39" s="372"/>
      <c r="RMW39" s="372"/>
      <c r="RMX39" s="372"/>
      <c r="RMY39" s="372"/>
      <c r="RMZ39" s="372"/>
      <c r="RNA39" s="372"/>
      <c r="RNB39" s="372"/>
      <c r="RNC39" s="372"/>
      <c r="RND39" s="372"/>
      <c r="RNE39" s="372"/>
      <c r="RNF39" s="372"/>
      <c r="RNG39" s="372"/>
      <c r="RNH39" s="372"/>
      <c r="RNI39" s="372"/>
      <c r="RNJ39" s="372"/>
      <c r="RNK39" s="372"/>
      <c r="RNL39" s="372"/>
      <c r="RNM39" s="372"/>
      <c r="RNN39" s="372"/>
      <c r="RNO39" s="372"/>
      <c r="RNP39" s="372"/>
      <c r="RNQ39" s="372"/>
      <c r="RNR39" s="372"/>
      <c r="RNS39" s="372"/>
      <c r="RNT39" s="372"/>
      <c r="RNU39" s="372"/>
      <c r="RNV39" s="372"/>
      <c r="RNW39" s="372"/>
      <c r="RNX39" s="372"/>
      <c r="RNY39" s="372"/>
      <c r="RNZ39" s="372"/>
      <c r="ROA39" s="372"/>
      <c r="ROB39" s="372"/>
      <c r="ROC39" s="372"/>
      <c r="ROD39" s="372"/>
      <c r="ROE39" s="372"/>
      <c r="ROF39" s="372"/>
      <c r="ROG39" s="372"/>
      <c r="ROH39" s="372"/>
      <c r="ROI39" s="372"/>
      <c r="ROJ39" s="372"/>
      <c r="ROK39" s="372"/>
      <c r="ROL39" s="372"/>
      <c r="ROM39" s="372"/>
      <c r="RON39" s="372"/>
      <c r="ROO39" s="372"/>
      <c r="ROP39" s="372"/>
      <c r="ROQ39" s="372"/>
      <c r="ROR39" s="372"/>
      <c r="ROS39" s="372"/>
      <c r="ROT39" s="372"/>
      <c r="ROU39" s="372"/>
      <c r="ROV39" s="372"/>
      <c r="ROW39" s="372"/>
      <c r="ROX39" s="372"/>
      <c r="ROY39" s="372"/>
      <c r="ROZ39" s="372"/>
      <c r="RPA39" s="372"/>
      <c r="RPB39" s="372"/>
      <c r="RPC39" s="372"/>
      <c r="RPD39" s="372"/>
      <c r="RPE39" s="372"/>
      <c r="RPF39" s="372"/>
      <c r="RPG39" s="372"/>
      <c r="RPH39" s="372"/>
      <c r="RPI39" s="372"/>
      <c r="RPJ39" s="372"/>
      <c r="RPK39" s="372"/>
      <c r="RPL39" s="372"/>
      <c r="RPM39" s="372"/>
      <c r="RPN39" s="372"/>
      <c r="RPO39" s="372"/>
      <c r="RPP39" s="372"/>
      <c r="RPQ39" s="372"/>
      <c r="RPR39" s="372"/>
      <c r="RPS39" s="372"/>
      <c r="RPT39" s="372"/>
      <c r="RPU39" s="372"/>
      <c r="RPV39" s="372"/>
      <c r="RPW39" s="372"/>
      <c r="RPX39" s="372"/>
      <c r="RPY39" s="372"/>
      <c r="RPZ39" s="372"/>
      <c r="RQA39" s="372"/>
      <c r="RQB39" s="372"/>
      <c r="RQC39" s="372"/>
      <c r="RQD39" s="372"/>
      <c r="RQE39" s="372"/>
      <c r="RQF39" s="372"/>
      <c r="RQG39" s="372"/>
      <c r="RQH39" s="372"/>
      <c r="RQI39" s="372"/>
      <c r="RQJ39" s="372"/>
      <c r="RQK39" s="372"/>
      <c r="RQL39" s="372"/>
      <c r="RQM39" s="372"/>
      <c r="RQN39" s="372"/>
      <c r="RQO39" s="372"/>
      <c r="RQP39" s="372"/>
      <c r="RQQ39" s="372"/>
      <c r="RQR39" s="372"/>
      <c r="RQS39" s="372"/>
      <c r="RQT39" s="372"/>
      <c r="RQU39" s="372"/>
      <c r="RQV39" s="372"/>
      <c r="RQW39" s="372"/>
      <c r="RQX39" s="372"/>
      <c r="RQY39" s="372"/>
      <c r="RQZ39" s="372"/>
      <c r="RRA39" s="372"/>
      <c r="RRB39" s="372"/>
      <c r="RRC39" s="372"/>
      <c r="RRD39" s="372"/>
      <c r="RRE39" s="372"/>
      <c r="RRF39" s="372"/>
      <c r="RRG39" s="372"/>
      <c r="RRH39" s="372"/>
      <c r="RRI39" s="372"/>
      <c r="RRJ39" s="372"/>
      <c r="RRK39" s="372"/>
      <c r="RRL39" s="372"/>
      <c r="RRM39" s="372"/>
      <c r="RRN39" s="372"/>
      <c r="RRO39" s="372"/>
      <c r="RRP39" s="372"/>
      <c r="RRQ39" s="372"/>
      <c r="RRR39" s="372"/>
      <c r="RRS39" s="372"/>
      <c r="RRT39" s="372"/>
      <c r="RRU39" s="372"/>
      <c r="RRV39" s="372"/>
      <c r="RRW39" s="372"/>
      <c r="RRX39" s="372"/>
      <c r="RRY39" s="372"/>
      <c r="RRZ39" s="372"/>
      <c r="RSA39" s="372"/>
      <c r="RSB39" s="372"/>
      <c r="RSC39" s="372"/>
      <c r="RSD39" s="372"/>
      <c r="RSE39" s="372"/>
      <c r="RSF39" s="372"/>
      <c r="RSG39" s="372"/>
      <c r="RSH39" s="372"/>
      <c r="RSI39" s="372"/>
      <c r="RSJ39" s="372"/>
      <c r="RSK39" s="372"/>
      <c r="RSL39" s="372"/>
      <c r="RSM39" s="372"/>
      <c r="RSN39" s="372"/>
      <c r="RSO39" s="372"/>
      <c r="RSP39" s="372"/>
      <c r="RSQ39" s="372"/>
      <c r="RSR39" s="372"/>
      <c r="RSS39" s="372"/>
      <c r="RST39" s="372"/>
      <c r="RSU39" s="372"/>
      <c r="RSV39" s="372"/>
      <c r="RSW39" s="372"/>
      <c r="RSX39" s="372"/>
      <c r="RSY39" s="372"/>
      <c r="RSZ39" s="372"/>
      <c r="RTA39" s="372"/>
      <c r="RTB39" s="372"/>
      <c r="RTC39" s="372"/>
      <c r="RTD39" s="372"/>
      <c r="RTE39" s="372"/>
      <c r="RTF39" s="372"/>
      <c r="RTG39" s="372"/>
      <c r="RTH39" s="372"/>
      <c r="RTI39" s="372"/>
      <c r="RTJ39" s="372"/>
      <c r="RTK39" s="372"/>
      <c r="RTL39" s="372"/>
      <c r="RTM39" s="372"/>
      <c r="RTN39" s="372"/>
      <c r="RTO39" s="372"/>
      <c r="RTP39" s="372"/>
      <c r="RTQ39" s="372"/>
      <c r="RTR39" s="372"/>
      <c r="RTS39" s="372"/>
      <c r="RTT39" s="372"/>
      <c r="RTU39" s="372"/>
      <c r="RTV39" s="372"/>
      <c r="RTW39" s="372"/>
      <c r="RTX39" s="372"/>
      <c r="RTY39" s="372"/>
      <c r="RTZ39" s="372"/>
      <c r="RUA39" s="372"/>
      <c r="RUB39" s="372"/>
      <c r="RUC39" s="372"/>
      <c r="RUD39" s="372"/>
      <c r="RUE39" s="372"/>
      <c r="RUF39" s="372"/>
      <c r="RUG39" s="372"/>
      <c r="RUH39" s="372"/>
      <c r="RUI39" s="372"/>
      <c r="RUJ39" s="372"/>
      <c r="RUK39" s="372"/>
      <c r="RUL39" s="372"/>
      <c r="RUM39" s="372"/>
      <c r="RUN39" s="372"/>
      <c r="RUO39" s="372"/>
      <c r="RUP39" s="372"/>
      <c r="RUQ39" s="372"/>
      <c r="RUR39" s="372"/>
      <c r="RUS39" s="372"/>
      <c r="RUT39" s="372"/>
      <c r="RUU39" s="372"/>
      <c r="RUV39" s="372"/>
      <c r="RUW39" s="372"/>
      <c r="RUX39" s="372"/>
      <c r="RUY39" s="372"/>
      <c r="RUZ39" s="372"/>
      <c r="RVA39" s="372"/>
      <c r="RVB39" s="372"/>
      <c r="RVC39" s="372"/>
      <c r="RVD39" s="372"/>
      <c r="RVE39" s="372"/>
      <c r="RVF39" s="372"/>
      <c r="RVG39" s="372"/>
      <c r="RVH39" s="372"/>
      <c r="RVI39" s="372"/>
      <c r="RVJ39" s="372"/>
      <c r="RVK39" s="372"/>
      <c r="RVL39" s="372"/>
      <c r="RVM39" s="372"/>
      <c r="RVN39" s="372"/>
      <c r="RVO39" s="372"/>
      <c r="RVP39" s="372"/>
      <c r="RVQ39" s="372"/>
      <c r="RVR39" s="372"/>
      <c r="RVS39" s="372"/>
      <c r="RVT39" s="372"/>
      <c r="RVU39" s="372"/>
      <c r="RVV39" s="372"/>
      <c r="RVW39" s="372"/>
      <c r="RVX39" s="372"/>
      <c r="RVY39" s="372"/>
      <c r="RVZ39" s="372"/>
      <c r="RWA39" s="372"/>
      <c r="RWB39" s="372"/>
      <c r="RWC39" s="372"/>
      <c r="RWD39" s="372"/>
      <c r="RWE39" s="372"/>
      <c r="RWF39" s="372"/>
      <c r="RWG39" s="372"/>
      <c r="RWH39" s="372"/>
      <c r="RWI39" s="372"/>
      <c r="RWJ39" s="372"/>
      <c r="RWK39" s="372"/>
      <c r="RWL39" s="372"/>
      <c r="RWM39" s="372"/>
      <c r="RWN39" s="372"/>
      <c r="RWO39" s="372"/>
      <c r="RWP39" s="372"/>
      <c r="RWQ39" s="372"/>
      <c r="RWR39" s="372"/>
      <c r="RWS39" s="372"/>
      <c r="RWT39" s="372"/>
      <c r="RWU39" s="372"/>
      <c r="RWV39" s="372"/>
      <c r="RWW39" s="372"/>
      <c r="RWX39" s="372"/>
      <c r="RWY39" s="372"/>
      <c r="RWZ39" s="372"/>
      <c r="RXA39" s="372"/>
      <c r="RXB39" s="372"/>
      <c r="RXC39" s="372"/>
      <c r="RXD39" s="372"/>
      <c r="RXE39" s="372"/>
      <c r="RXF39" s="372"/>
      <c r="RXG39" s="372"/>
      <c r="RXH39" s="372"/>
      <c r="RXI39" s="372"/>
      <c r="RXJ39" s="372"/>
      <c r="RXK39" s="372"/>
      <c r="RXL39" s="372"/>
      <c r="RXM39" s="372"/>
      <c r="RXN39" s="372"/>
      <c r="RXO39" s="372"/>
      <c r="RXP39" s="372"/>
      <c r="RXQ39" s="372"/>
      <c r="RXR39" s="372"/>
      <c r="RXS39" s="372"/>
      <c r="RXT39" s="372"/>
      <c r="RXU39" s="372"/>
      <c r="RXV39" s="372"/>
      <c r="RXW39" s="372"/>
      <c r="RXX39" s="372"/>
      <c r="RXY39" s="372"/>
      <c r="RXZ39" s="372"/>
      <c r="RYA39" s="372"/>
      <c r="RYB39" s="372"/>
      <c r="RYC39" s="372"/>
      <c r="RYD39" s="372"/>
      <c r="RYE39" s="372"/>
      <c r="RYF39" s="372"/>
      <c r="RYG39" s="372"/>
      <c r="RYH39" s="372"/>
      <c r="RYI39" s="372"/>
      <c r="RYJ39" s="372"/>
      <c r="RYK39" s="372"/>
      <c r="RYL39" s="372"/>
      <c r="RYM39" s="372"/>
      <c r="RYN39" s="372"/>
      <c r="RYO39" s="372"/>
      <c r="RYP39" s="372"/>
      <c r="RYQ39" s="372"/>
      <c r="RYR39" s="372"/>
      <c r="RYS39" s="372"/>
      <c r="RYT39" s="372"/>
      <c r="RYU39" s="372"/>
      <c r="RYV39" s="372"/>
      <c r="RYW39" s="372"/>
      <c r="RYX39" s="372"/>
      <c r="RYY39" s="372"/>
      <c r="RYZ39" s="372"/>
      <c r="RZA39" s="372"/>
      <c r="RZB39" s="372"/>
      <c r="RZC39" s="372"/>
      <c r="RZD39" s="372"/>
      <c r="RZE39" s="372"/>
      <c r="RZF39" s="372"/>
      <c r="RZG39" s="372"/>
      <c r="RZH39" s="372"/>
      <c r="RZI39" s="372"/>
      <c r="RZJ39" s="372"/>
      <c r="RZK39" s="372"/>
      <c r="RZL39" s="372"/>
      <c r="RZM39" s="372"/>
      <c r="RZN39" s="372"/>
      <c r="RZO39" s="372"/>
      <c r="RZP39" s="372"/>
      <c r="RZQ39" s="372"/>
      <c r="RZR39" s="372"/>
      <c r="RZS39" s="372"/>
      <c r="RZT39" s="372"/>
      <c r="RZU39" s="372"/>
      <c r="RZV39" s="372"/>
      <c r="RZW39" s="372"/>
      <c r="RZX39" s="372"/>
      <c r="RZY39" s="372"/>
      <c r="RZZ39" s="372"/>
      <c r="SAA39" s="372"/>
      <c r="SAB39" s="372"/>
      <c r="SAC39" s="372"/>
      <c r="SAD39" s="372"/>
      <c r="SAE39" s="372"/>
      <c r="SAF39" s="372"/>
      <c r="SAG39" s="372"/>
      <c r="SAH39" s="372"/>
      <c r="SAI39" s="372"/>
      <c r="SAJ39" s="372"/>
      <c r="SAK39" s="372"/>
      <c r="SAL39" s="372"/>
      <c r="SAM39" s="372"/>
      <c r="SAN39" s="372"/>
      <c r="SAO39" s="372"/>
      <c r="SAP39" s="372"/>
      <c r="SAQ39" s="372"/>
      <c r="SAR39" s="372"/>
      <c r="SAS39" s="372"/>
      <c r="SAT39" s="372"/>
      <c r="SAU39" s="372"/>
      <c r="SAV39" s="372"/>
      <c r="SAW39" s="372"/>
      <c r="SAX39" s="372"/>
      <c r="SAY39" s="372"/>
      <c r="SAZ39" s="372"/>
      <c r="SBA39" s="372"/>
      <c r="SBB39" s="372"/>
      <c r="SBC39" s="372"/>
      <c r="SBD39" s="372"/>
      <c r="SBE39" s="372"/>
      <c r="SBF39" s="372"/>
      <c r="SBG39" s="372"/>
      <c r="SBH39" s="372"/>
      <c r="SBI39" s="372"/>
      <c r="SBJ39" s="372"/>
      <c r="SBK39" s="372"/>
      <c r="SBL39" s="372"/>
      <c r="SBM39" s="372"/>
      <c r="SBN39" s="372"/>
      <c r="SBO39" s="372"/>
      <c r="SBP39" s="372"/>
      <c r="SBQ39" s="372"/>
      <c r="SBR39" s="372"/>
      <c r="SBS39" s="372"/>
      <c r="SBT39" s="372"/>
      <c r="SBU39" s="372"/>
      <c r="SBV39" s="372"/>
      <c r="SBW39" s="372"/>
      <c r="SBX39" s="372"/>
      <c r="SBY39" s="372"/>
      <c r="SBZ39" s="372"/>
      <c r="SCA39" s="372"/>
      <c r="SCB39" s="372"/>
      <c r="SCC39" s="372"/>
      <c r="SCD39" s="372"/>
      <c r="SCE39" s="372"/>
      <c r="SCF39" s="372"/>
      <c r="SCG39" s="372"/>
      <c r="SCH39" s="372"/>
      <c r="SCI39" s="372"/>
      <c r="SCJ39" s="372"/>
      <c r="SCK39" s="372"/>
      <c r="SCL39" s="372"/>
      <c r="SCM39" s="372"/>
      <c r="SCN39" s="372"/>
      <c r="SCO39" s="372"/>
      <c r="SCP39" s="372"/>
      <c r="SCQ39" s="372"/>
      <c r="SCR39" s="372"/>
      <c r="SCS39" s="372"/>
      <c r="SCT39" s="372"/>
      <c r="SCU39" s="372"/>
      <c r="SCV39" s="372"/>
      <c r="SCW39" s="372"/>
      <c r="SCX39" s="372"/>
      <c r="SCY39" s="372"/>
      <c r="SCZ39" s="372"/>
      <c r="SDA39" s="372"/>
      <c r="SDB39" s="372"/>
      <c r="SDC39" s="372"/>
      <c r="SDD39" s="372"/>
      <c r="SDE39" s="372"/>
      <c r="SDF39" s="372"/>
      <c r="SDG39" s="372"/>
      <c r="SDH39" s="372"/>
      <c r="SDI39" s="372"/>
      <c r="SDJ39" s="372"/>
      <c r="SDK39" s="372"/>
      <c r="SDL39" s="372"/>
      <c r="SDM39" s="372"/>
      <c r="SDN39" s="372"/>
      <c r="SDO39" s="372"/>
      <c r="SDP39" s="372"/>
      <c r="SDQ39" s="372"/>
      <c r="SDR39" s="372"/>
      <c r="SDS39" s="372"/>
      <c r="SDT39" s="372"/>
      <c r="SDU39" s="372"/>
      <c r="SDV39" s="372"/>
      <c r="SDW39" s="372"/>
      <c r="SDX39" s="372"/>
      <c r="SDY39" s="372"/>
      <c r="SDZ39" s="372"/>
      <c r="SEA39" s="372"/>
      <c r="SEB39" s="372"/>
      <c r="SEC39" s="372"/>
      <c r="SED39" s="372"/>
      <c r="SEE39" s="372"/>
      <c r="SEF39" s="372"/>
      <c r="SEG39" s="372"/>
      <c r="SEH39" s="372"/>
      <c r="SEI39" s="372"/>
      <c r="SEJ39" s="372"/>
      <c r="SEK39" s="372"/>
      <c r="SEL39" s="372"/>
      <c r="SEM39" s="372"/>
      <c r="SEN39" s="372"/>
      <c r="SEO39" s="372"/>
      <c r="SEP39" s="372"/>
      <c r="SEQ39" s="372"/>
      <c r="SER39" s="372"/>
      <c r="SES39" s="372"/>
      <c r="SET39" s="372"/>
      <c r="SEU39" s="372"/>
      <c r="SEV39" s="372"/>
      <c r="SEW39" s="372"/>
      <c r="SEX39" s="372"/>
      <c r="SEY39" s="372"/>
      <c r="SEZ39" s="372"/>
      <c r="SFA39" s="372"/>
      <c r="SFB39" s="372"/>
      <c r="SFC39" s="372"/>
      <c r="SFD39" s="372"/>
      <c r="SFE39" s="372"/>
      <c r="SFF39" s="372"/>
      <c r="SFG39" s="372"/>
      <c r="SFH39" s="372"/>
      <c r="SFI39" s="372"/>
      <c r="SFJ39" s="372"/>
      <c r="SFK39" s="372"/>
      <c r="SFL39" s="372"/>
      <c r="SFM39" s="372"/>
      <c r="SFN39" s="372"/>
      <c r="SFO39" s="372"/>
      <c r="SFP39" s="372"/>
      <c r="SFQ39" s="372"/>
      <c r="SFR39" s="372"/>
      <c r="SFS39" s="372"/>
      <c r="SFT39" s="372"/>
      <c r="SFU39" s="372"/>
      <c r="SFV39" s="372"/>
      <c r="SFW39" s="372"/>
      <c r="SFX39" s="372"/>
      <c r="SFY39" s="372"/>
      <c r="SFZ39" s="372"/>
      <c r="SGA39" s="372"/>
      <c r="SGB39" s="372"/>
      <c r="SGC39" s="372"/>
      <c r="SGD39" s="372"/>
      <c r="SGE39" s="372"/>
      <c r="SGF39" s="372"/>
      <c r="SGG39" s="372"/>
      <c r="SGH39" s="372"/>
      <c r="SGI39" s="372"/>
      <c r="SGJ39" s="372"/>
      <c r="SGK39" s="372"/>
      <c r="SGL39" s="372"/>
      <c r="SGM39" s="372"/>
      <c r="SGN39" s="372"/>
      <c r="SGO39" s="372"/>
      <c r="SGP39" s="372"/>
      <c r="SGQ39" s="372"/>
      <c r="SGR39" s="372"/>
      <c r="SGS39" s="372"/>
      <c r="SGT39" s="372"/>
      <c r="SGU39" s="372"/>
      <c r="SGV39" s="372"/>
      <c r="SGW39" s="372"/>
      <c r="SGX39" s="372"/>
      <c r="SGY39" s="372"/>
      <c r="SGZ39" s="372"/>
      <c r="SHA39" s="372"/>
      <c r="SHB39" s="372"/>
      <c r="SHC39" s="372"/>
      <c r="SHD39" s="372"/>
      <c r="SHE39" s="372"/>
      <c r="SHF39" s="372"/>
      <c r="SHG39" s="372"/>
      <c r="SHH39" s="372"/>
      <c r="SHI39" s="372"/>
      <c r="SHJ39" s="372"/>
      <c r="SHK39" s="372"/>
      <c r="SHL39" s="372"/>
      <c r="SHM39" s="372"/>
      <c r="SHN39" s="372"/>
      <c r="SHO39" s="372"/>
      <c r="SHP39" s="372"/>
      <c r="SHQ39" s="372"/>
      <c r="SHR39" s="372"/>
      <c r="SHS39" s="372"/>
      <c r="SHT39" s="372"/>
      <c r="SHU39" s="372"/>
      <c r="SHV39" s="372"/>
      <c r="SHW39" s="372"/>
      <c r="SHX39" s="372"/>
      <c r="SHY39" s="372"/>
      <c r="SHZ39" s="372"/>
      <c r="SIA39" s="372"/>
      <c r="SIB39" s="372"/>
      <c r="SIC39" s="372"/>
      <c r="SID39" s="372"/>
      <c r="SIE39" s="372"/>
      <c r="SIF39" s="372"/>
      <c r="SIG39" s="372"/>
      <c r="SIH39" s="372"/>
      <c r="SII39" s="372"/>
      <c r="SIJ39" s="372"/>
      <c r="SIK39" s="372"/>
      <c r="SIL39" s="372"/>
      <c r="SIM39" s="372"/>
      <c r="SIN39" s="372"/>
      <c r="SIO39" s="372"/>
      <c r="SIP39" s="372"/>
      <c r="SIQ39" s="372"/>
      <c r="SIR39" s="372"/>
      <c r="SIS39" s="372"/>
      <c r="SIT39" s="372"/>
      <c r="SIU39" s="372"/>
      <c r="SIV39" s="372"/>
      <c r="SIW39" s="372"/>
      <c r="SIX39" s="372"/>
      <c r="SIY39" s="372"/>
      <c r="SIZ39" s="372"/>
      <c r="SJA39" s="372"/>
      <c r="SJB39" s="372"/>
      <c r="SJC39" s="372"/>
      <c r="SJD39" s="372"/>
      <c r="SJE39" s="372"/>
      <c r="SJF39" s="372"/>
      <c r="SJG39" s="372"/>
      <c r="SJH39" s="372"/>
      <c r="SJI39" s="372"/>
      <c r="SJJ39" s="372"/>
      <c r="SJK39" s="372"/>
      <c r="SJL39" s="372"/>
      <c r="SJM39" s="372"/>
      <c r="SJN39" s="372"/>
      <c r="SJO39" s="372"/>
      <c r="SJP39" s="372"/>
      <c r="SJQ39" s="372"/>
      <c r="SJR39" s="372"/>
      <c r="SJS39" s="372"/>
      <c r="SJT39" s="372"/>
      <c r="SJU39" s="372"/>
      <c r="SJV39" s="372"/>
      <c r="SJW39" s="372"/>
      <c r="SJX39" s="372"/>
      <c r="SJY39" s="372"/>
      <c r="SJZ39" s="372"/>
      <c r="SKA39" s="372"/>
      <c r="SKB39" s="372"/>
      <c r="SKC39" s="372"/>
      <c r="SKD39" s="372"/>
      <c r="SKE39" s="372"/>
      <c r="SKF39" s="372"/>
      <c r="SKG39" s="372"/>
      <c r="SKH39" s="372"/>
      <c r="SKI39" s="372"/>
      <c r="SKJ39" s="372"/>
      <c r="SKK39" s="372"/>
      <c r="SKL39" s="372"/>
      <c r="SKM39" s="372"/>
      <c r="SKN39" s="372"/>
      <c r="SKO39" s="372"/>
      <c r="SKP39" s="372"/>
      <c r="SKQ39" s="372"/>
      <c r="SKR39" s="372"/>
      <c r="SKS39" s="372"/>
      <c r="SKT39" s="372"/>
      <c r="SKU39" s="372"/>
      <c r="SKV39" s="372"/>
      <c r="SKW39" s="372"/>
      <c r="SKX39" s="372"/>
      <c r="SKY39" s="372"/>
      <c r="SKZ39" s="372"/>
      <c r="SLA39" s="372"/>
      <c r="SLB39" s="372"/>
      <c r="SLC39" s="372"/>
      <c r="SLD39" s="372"/>
      <c r="SLE39" s="372"/>
      <c r="SLF39" s="372"/>
      <c r="SLG39" s="372"/>
      <c r="SLH39" s="372"/>
      <c r="SLI39" s="372"/>
      <c r="SLJ39" s="372"/>
      <c r="SLK39" s="372"/>
      <c r="SLL39" s="372"/>
      <c r="SLM39" s="372"/>
      <c r="SLN39" s="372"/>
      <c r="SLO39" s="372"/>
      <c r="SLP39" s="372"/>
      <c r="SLQ39" s="372"/>
      <c r="SLR39" s="372"/>
      <c r="SLS39" s="372"/>
      <c r="SLT39" s="372"/>
      <c r="SLU39" s="372"/>
      <c r="SLV39" s="372"/>
      <c r="SLW39" s="372"/>
      <c r="SLX39" s="372"/>
      <c r="SLY39" s="372"/>
      <c r="SLZ39" s="372"/>
      <c r="SMA39" s="372"/>
      <c r="SMB39" s="372"/>
      <c r="SMC39" s="372"/>
      <c r="SMD39" s="372"/>
      <c r="SME39" s="372"/>
      <c r="SMF39" s="372"/>
      <c r="SMG39" s="372"/>
      <c r="SMH39" s="372"/>
      <c r="SMI39" s="372"/>
      <c r="SMJ39" s="372"/>
      <c r="SMK39" s="372"/>
      <c r="SML39" s="372"/>
      <c r="SMM39" s="372"/>
      <c r="SMN39" s="372"/>
      <c r="SMO39" s="372"/>
      <c r="SMP39" s="372"/>
      <c r="SMQ39" s="372"/>
      <c r="SMR39" s="372"/>
      <c r="SMS39" s="372"/>
      <c r="SMT39" s="372"/>
      <c r="SMU39" s="372"/>
      <c r="SMV39" s="372"/>
      <c r="SMW39" s="372"/>
      <c r="SMX39" s="372"/>
      <c r="SMY39" s="372"/>
      <c r="SMZ39" s="372"/>
      <c r="SNA39" s="372"/>
      <c r="SNB39" s="372"/>
      <c r="SNC39" s="372"/>
      <c r="SND39" s="372"/>
      <c r="SNE39" s="372"/>
      <c r="SNF39" s="372"/>
      <c r="SNG39" s="372"/>
      <c r="SNH39" s="372"/>
      <c r="SNI39" s="372"/>
      <c r="SNJ39" s="372"/>
      <c r="SNK39" s="372"/>
      <c r="SNL39" s="372"/>
      <c r="SNM39" s="372"/>
      <c r="SNN39" s="372"/>
      <c r="SNO39" s="372"/>
      <c r="SNP39" s="372"/>
      <c r="SNQ39" s="372"/>
      <c r="SNR39" s="372"/>
      <c r="SNS39" s="372"/>
      <c r="SNT39" s="372"/>
      <c r="SNU39" s="372"/>
      <c r="SNV39" s="372"/>
      <c r="SNW39" s="372"/>
      <c r="SNX39" s="372"/>
      <c r="SNY39" s="372"/>
      <c r="SNZ39" s="372"/>
      <c r="SOA39" s="372"/>
      <c r="SOB39" s="372"/>
      <c r="SOC39" s="372"/>
      <c r="SOD39" s="372"/>
      <c r="SOE39" s="372"/>
      <c r="SOF39" s="372"/>
      <c r="SOG39" s="372"/>
      <c r="SOH39" s="372"/>
      <c r="SOI39" s="372"/>
      <c r="SOJ39" s="372"/>
      <c r="SOK39" s="372"/>
      <c r="SOL39" s="372"/>
      <c r="SOM39" s="372"/>
      <c r="SON39" s="372"/>
      <c r="SOO39" s="372"/>
      <c r="SOP39" s="372"/>
      <c r="SOQ39" s="372"/>
      <c r="SOR39" s="372"/>
      <c r="SOS39" s="372"/>
      <c r="SOT39" s="372"/>
      <c r="SOU39" s="372"/>
      <c r="SOV39" s="372"/>
      <c r="SOW39" s="372"/>
      <c r="SOX39" s="372"/>
      <c r="SOY39" s="372"/>
      <c r="SOZ39" s="372"/>
      <c r="SPA39" s="372"/>
      <c r="SPB39" s="372"/>
      <c r="SPC39" s="372"/>
      <c r="SPD39" s="372"/>
      <c r="SPE39" s="372"/>
      <c r="SPF39" s="372"/>
      <c r="SPG39" s="372"/>
      <c r="SPH39" s="372"/>
      <c r="SPI39" s="372"/>
      <c r="SPJ39" s="372"/>
      <c r="SPK39" s="372"/>
      <c r="SPL39" s="372"/>
      <c r="SPM39" s="372"/>
      <c r="SPN39" s="372"/>
      <c r="SPO39" s="372"/>
      <c r="SPP39" s="372"/>
      <c r="SPQ39" s="372"/>
      <c r="SPR39" s="372"/>
      <c r="SPS39" s="372"/>
      <c r="SPT39" s="372"/>
      <c r="SPU39" s="372"/>
      <c r="SPV39" s="372"/>
      <c r="SPW39" s="372"/>
      <c r="SPX39" s="372"/>
      <c r="SPY39" s="372"/>
      <c r="SPZ39" s="372"/>
      <c r="SQA39" s="372"/>
      <c r="SQB39" s="372"/>
      <c r="SQC39" s="372"/>
      <c r="SQD39" s="372"/>
      <c r="SQE39" s="372"/>
      <c r="SQF39" s="372"/>
      <c r="SQG39" s="372"/>
      <c r="SQH39" s="372"/>
      <c r="SQI39" s="372"/>
      <c r="SQJ39" s="372"/>
      <c r="SQK39" s="372"/>
      <c r="SQL39" s="372"/>
      <c r="SQM39" s="372"/>
      <c r="SQN39" s="372"/>
      <c r="SQO39" s="372"/>
      <c r="SQP39" s="372"/>
      <c r="SQQ39" s="372"/>
      <c r="SQR39" s="372"/>
      <c r="SQS39" s="372"/>
      <c r="SQT39" s="372"/>
      <c r="SQU39" s="372"/>
      <c r="SQV39" s="372"/>
      <c r="SQW39" s="372"/>
      <c r="SQX39" s="372"/>
      <c r="SQY39" s="372"/>
      <c r="SQZ39" s="372"/>
      <c r="SRA39" s="372"/>
      <c r="SRB39" s="372"/>
      <c r="SRC39" s="372"/>
      <c r="SRD39" s="372"/>
      <c r="SRE39" s="372"/>
      <c r="SRF39" s="372"/>
      <c r="SRG39" s="372"/>
      <c r="SRH39" s="372"/>
      <c r="SRI39" s="372"/>
      <c r="SRJ39" s="372"/>
      <c r="SRK39" s="372"/>
      <c r="SRL39" s="372"/>
      <c r="SRM39" s="372"/>
      <c r="SRN39" s="372"/>
      <c r="SRO39" s="372"/>
      <c r="SRP39" s="372"/>
      <c r="SRQ39" s="372"/>
      <c r="SRR39" s="372"/>
      <c r="SRS39" s="372"/>
      <c r="SRT39" s="372"/>
      <c r="SRU39" s="372"/>
      <c r="SRV39" s="372"/>
      <c r="SRW39" s="372"/>
      <c r="SRX39" s="372"/>
      <c r="SRY39" s="372"/>
      <c r="SRZ39" s="372"/>
      <c r="SSA39" s="372"/>
      <c r="SSB39" s="372"/>
      <c r="SSC39" s="372"/>
      <c r="SSD39" s="372"/>
      <c r="SSE39" s="372"/>
      <c r="SSF39" s="372"/>
      <c r="SSG39" s="372"/>
      <c r="SSH39" s="372"/>
      <c r="SSI39" s="372"/>
      <c r="SSJ39" s="372"/>
      <c r="SSK39" s="372"/>
      <c r="SSL39" s="372"/>
      <c r="SSM39" s="372"/>
      <c r="SSN39" s="372"/>
      <c r="SSO39" s="372"/>
      <c r="SSP39" s="372"/>
      <c r="SSQ39" s="372"/>
      <c r="SSR39" s="372"/>
      <c r="SSS39" s="372"/>
      <c r="SST39" s="372"/>
      <c r="SSU39" s="372"/>
      <c r="SSV39" s="372"/>
      <c r="SSW39" s="372"/>
      <c r="SSX39" s="372"/>
      <c r="SSY39" s="372"/>
      <c r="SSZ39" s="372"/>
      <c r="STA39" s="372"/>
      <c r="STB39" s="372"/>
      <c r="STC39" s="372"/>
      <c r="STD39" s="372"/>
      <c r="STE39" s="372"/>
      <c r="STF39" s="372"/>
      <c r="STG39" s="372"/>
      <c r="STH39" s="372"/>
      <c r="STI39" s="372"/>
      <c r="STJ39" s="372"/>
      <c r="STK39" s="372"/>
      <c r="STL39" s="372"/>
      <c r="STM39" s="372"/>
      <c r="STN39" s="372"/>
      <c r="STO39" s="372"/>
      <c r="STP39" s="372"/>
      <c r="STQ39" s="372"/>
      <c r="STR39" s="372"/>
      <c r="STS39" s="372"/>
      <c r="STT39" s="372"/>
      <c r="STU39" s="372"/>
      <c r="STV39" s="372"/>
      <c r="STW39" s="372"/>
      <c r="STX39" s="372"/>
      <c r="STY39" s="372"/>
      <c r="STZ39" s="372"/>
      <c r="SUA39" s="372"/>
      <c r="SUB39" s="372"/>
      <c r="SUC39" s="372"/>
      <c r="SUD39" s="372"/>
      <c r="SUE39" s="372"/>
      <c r="SUF39" s="372"/>
      <c r="SUG39" s="372"/>
      <c r="SUH39" s="372"/>
      <c r="SUI39" s="372"/>
      <c r="SUJ39" s="372"/>
      <c r="SUK39" s="372"/>
      <c r="SUL39" s="372"/>
      <c r="SUM39" s="372"/>
      <c r="SUN39" s="372"/>
      <c r="SUO39" s="372"/>
      <c r="SUP39" s="372"/>
      <c r="SUQ39" s="372"/>
      <c r="SUR39" s="372"/>
      <c r="SUS39" s="372"/>
      <c r="SUT39" s="372"/>
      <c r="SUU39" s="372"/>
      <c r="SUV39" s="372"/>
      <c r="SUW39" s="372"/>
      <c r="SUX39" s="372"/>
      <c r="SUY39" s="372"/>
      <c r="SUZ39" s="372"/>
      <c r="SVA39" s="372"/>
      <c r="SVB39" s="372"/>
      <c r="SVC39" s="372"/>
      <c r="SVD39" s="372"/>
      <c r="SVE39" s="372"/>
      <c r="SVF39" s="372"/>
      <c r="SVG39" s="372"/>
      <c r="SVH39" s="372"/>
      <c r="SVI39" s="372"/>
      <c r="SVJ39" s="372"/>
      <c r="SVK39" s="372"/>
      <c r="SVL39" s="372"/>
      <c r="SVM39" s="372"/>
      <c r="SVN39" s="372"/>
      <c r="SVO39" s="372"/>
      <c r="SVP39" s="372"/>
      <c r="SVQ39" s="372"/>
      <c r="SVR39" s="372"/>
      <c r="SVS39" s="372"/>
      <c r="SVT39" s="372"/>
      <c r="SVU39" s="372"/>
      <c r="SVV39" s="372"/>
      <c r="SVW39" s="372"/>
      <c r="SVX39" s="372"/>
      <c r="SVY39" s="372"/>
      <c r="SVZ39" s="372"/>
      <c r="SWA39" s="372"/>
      <c r="SWB39" s="372"/>
      <c r="SWC39" s="372"/>
      <c r="SWD39" s="372"/>
      <c r="SWE39" s="372"/>
      <c r="SWF39" s="372"/>
      <c r="SWG39" s="372"/>
      <c r="SWH39" s="372"/>
      <c r="SWI39" s="372"/>
      <c r="SWJ39" s="372"/>
      <c r="SWK39" s="372"/>
      <c r="SWL39" s="372"/>
      <c r="SWM39" s="372"/>
      <c r="SWN39" s="372"/>
      <c r="SWO39" s="372"/>
      <c r="SWP39" s="372"/>
      <c r="SWQ39" s="372"/>
      <c r="SWR39" s="372"/>
      <c r="SWS39" s="372"/>
      <c r="SWT39" s="372"/>
      <c r="SWU39" s="372"/>
      <c r="SWV39" s="372"/>
      <c r="SWW39" s="372"/>
      <c r="SWX39" s="372"/>
      <c r="SWY39" s="372"/>
      <c r="SWZ39" s="372"/>
      <c r="SXA39" s="372"/>
      <c r="SXB39" s="372"/>
      <c r="SXC39" s="372"/>
      <c r="SXD39" s="372"/>
      <c r="SXE39" s="372"/>
      <c r="SXF39" s="372"/>
      <c r="SXG39" s="372"/>
      <c r="SXH39" s="372"/>
      <c r="SXI39" s="372"/>
      <c r="SXJ39" s="372"/>
      <c r="SXK39" s="372"/>
      <c r="SXL39" s="372"/>
      <c r="SXM39" s="372"/>
      <c r="SXN39" s="372"/>
      <c r="SXO39" s="372"/>
      <c r="SXP39" s="372"/>
      <c r="SXQ39" s="372"/>
      <c r="SXR39" s="372"/>
      <c r="SXS39" s="372"/>
      <c r="SXT39" s="372"/>
      <c r="SXU39" s="372"/>
      <c r="SXV39" s="372"/>
      <c r="SXW39" s="372"/>
      <c r="SXX39" s="372"/>
      <c r="SXY39" s="372"/>
      <c r="SXZ39" s="372"/>
      <c r="SYA39" s="372"/>
      <c r="SYB39" s="372"/>
      <c r="SYC39" s="372"/>
      <c r="SYD39" s="372"/>
      <c r="SYE39" s="372"/>
      <c r="SYF39" s="372"/>
      <c r="SYG39" s="372"/>
      <c r="SYH39" s="372"/>
      <c r="SYI39" s="372"/>
      <c r="SYJ39" s="372"/>
      <c r="SYK39" s="372"/>
      <c r="SYL39" s="372"/>
      <c r="SYM39" s="372"/>
      <c r="SYN39" s="372"/>
      <c r="SYO39" s="372"/>
      <c r="SYP39" s="372"/>
      <c r="SYQ39" s="372"/>
      <c r="SYR39" s="372"/>
      <c r="SYS39" s="372"/>
      <c r="SYT39" s="372"/>
      <c r="SYU39" s="372"/>
      <c r="SYV39" s="372"/>
      <c r="SYW39" s="372"/>
      <c r="SYX39" s="372"/>
      <c r="SYY39" s="372"/>
      <c r="SYZ39" s="372"/>
      <c r="SZA39" s="372"/>
      <c r="SZB39" s="372"/>
      <c r="SZC39" s="372"/>
      <c r="SZD39" s="372"/>
      <c r="SZE39" s="372"/>
      <c r="SZF39" s="372"/>
      <c r="SZG39" s="372"/>
      <c r="SZH39" s="372"/>
      <c r="SZI39" s="372"/>
      <c r="SZJ39" s="372"/>
      <c r="SZK39" s="372"/>
      <c r="SZL39" s="372"/>
      <c r="SZM39" s="372"/>
      <c r="SZN39" s="372"/>
      <c r="SZO39" s="372"/>
      <c r="SZP39" s="372"/>
      <c r="SZQ39" s="372"/>
      <c r="SZR39" s="372"/>
      <c r="SZS39" s="372"/>
      <c r="SZT39" s="372"/>
      <c r="SZU39" s="372"/>
      <c r="SZV39" s="372"/>
      <c r="SZW39" s="372"/>
      <c r="SZX39" s="372"/>
      <c r="SZY39" s="372"/>
      <c r="SZZ39" s="372"/>
      <c r="TAA39" s="372"/>
      <c r="TAB39" s="372"/>
      <c r="TAC39" s="372"/>
      <c r="TAD39" s="372"/>
      <c r="TAE39" s="372"/>
      <c r="TAF39" s="372"/>
      <c r="TAG39" s="372"/>
      <c r="TAH39" s="372"/>
      <c r="TAI39" s="372"/>
      <c r="TAJ39" s="372"/>
      <c r="TAK39" s="372"/>
      <c r="TAL39" s="372"/>
      <c r="TAM39" s="372"/>
      <c r="TAN39" s="372"/>
      <c r="TAO39" s="372"/>
      <c r="TAP39" s="372"/>
      <c r="TAQ39" s="372"/>
      <c r="TAR39" s="372"/>
      <c r="TAS39" s="372"/>
      <c r="TAT39" s="372"/>
      <c r="TAU39" s="372"/>
      <c r="TAV39" s="372"/>
      <c r="TAW39" s="372"/>
      <c r="TAX39" s="372"/>
      <c r="TAY39" s="372"/>
      <c r="TAZ39" s="372"/>
      <c r="TBA39" s="372"/>
      <c r="TBB39" s="372"/>
      <c r="TBC39" s="372"/>
      <c r="TBD39" s="372"/>
      <c r="TBE39" s="372"/>
      <c r="TBF39" s="372"/>
      <c r="TBG39" s="372"/>
      <c r="TBH39" s="372"/>
      <c r="TBI39" s="372"/>
      <c r="TBJ39" s="372"/>
      <c r="TBK39" s="372"/>
      <c r="TBL39" s="372"/>
      <c r="TBM39" s="372"/>
      <c r="TBN39" s="372"/>
      <c r="TBO39" s="372"/>
      <c r="TBP39" s="372"/>
      <c r="TBQ39" s="372"/>
      <c r="TBR39" s="372"/>
      <c r="TBS39" s="372"/>
      <c r="TBT39" s="372"/>
      <c r="TBU39" s="372"/>
      <c r="TBV39" s="372"/>
      <c r="TBW39" s="372"/>
      <c r="TBX39" s="372"/>
      <c r="TBY39" s="372"/>
      <c r="TBZ39" s="372"/>
      <c r="TCA39" s="372"/>
      <c r="TCB39" s="372"/>
      <c r="TCC39" s="372"/>
      <c r="TCD39" s="372"/>
      <c r="TCE39" s="372"/>
      <c r="TCF39" s="372"/>
      <c r="TCG39" s="372"/>
      <c r="TCH39" s="372"/>
      <c r="TCI39" s="372"/>
      <c r="TCJ39" s="372"/>
      <c r="TCK39" s="372"/>
      <c r="TCL39" s="372"/>
      <c r="TCM39" s="372"/>
      <c r="TCN39" s="372"/>
      <c r="TCO39" s="372"/>
      <c r="TCP39" s="372"/>
      <c r="TCQ39" s="372"/>
      <c r="TCR39" s="372"/>
      <c r="TCS39" s="372"/>
      <c r="TCT39" s="372"/>
      <c r="TCU39" s="372"/>
      <c r="TCV39" s="372"/>
      <c r="TCW39" s="372"/>
      <c r="TCX39" s="372"/>
      <c r="TCY39" s="372"/>
      <c r="TCZ39" s="372"/>
      <c r="TDA39" s="372"/>
      <c r="TDB39" s="372"/>
      <c r="TDC39" s="372"/>
      <c r="TDD39" s="372"/>
      <c r="TDE39" s="372"/>
      <c r="TDF39" s="372"/>
      <c r="TDG39" s="372"/>
      <c r="TDH39" s="372"/>
      <c r="TDI39" s="372"/>
      <c r="TDJ39" s="372"/>
      <c r="TDK39" s="372"/>
      <c r="TDL39" s="372"/>
      <c r="TDM39" s="372"/>
      <c r="TDN39" s="372"/>
      <c r="TDO39" s="372"/>
      <c r="TDP39" s="372"/>
      <c r="TDQ39" s="372"/>
      <c r="TDR39" s="372"/>
      <c r="TDS39" s="372"/>
      <c r="TDT39" s="372"/>
      <c r="TDU39" s="372"/>
      <c r="TDV39" s="372"/>
      <c r="TDW39" s="372"/>
      <c r="TDX39" s="372"/>
      <c r="TDY39" s="372"/>
      <c r="TDZ39" s="372"/>
      <c r="TEA39" s="372"/>
      <c r="TEB39" s="372"/>
      <c r="TEC39" s="372"/>
      <c r="TED39" s="372"/>
      <c r="TEE39" s="372"/>
      <c r="TEF39" s="372"/>
      <c r="TEG39" s="372"/>
      <c r="TEH39" s="372"/>
      <c r="TEI39" s="372"/>
      <c r="TEJ39" s="372"/>
      <c r="TEK39" s="372"/>
      <c r="TEL39" s="372"/>
      <c r="TEM39" s="372"/>
      <c r="TEN39" s="372"/>
      <c r="TEO39" s="372"/>
      <c r="TEP39" s="372"/>
      <c r="TEQ39" s="372"/>
      <c r="TER39" s="372"/>
      <c r="TES39" s="372"/>
      <c r="TET39" s="372"/>
      <c r="TEU39" s="372"/>
      <c r="TEV39" s="372"/>
      <c r="TEW39" s="372"/>
      <c r="TEX39" s="372"/>
      <c r="TEY39" s="372"/>
      <c r="TEZ39" s="372"/>
      <c r="TFA39" s="372"/>
      <c r="TFB39" s="372"/>
      <c r="TFC39" s="372"/>
      <c r="TFD39" s="372"/>
      <c r="TFE39" s="372"/>
      <c r="TFF39" s="372"/>
      <c r="TFG39" s="372"/>
      <c r="TFH39" s="372"/>
      <c r="TFI39" s="372"/>
      <c r="TFJ39" s="372"/>
      <c r="TFK39" s="372"/>
      <c r="TFL39" s="372"/>
      <c r="TFM39" s="372"/>
      <c r="TFN39" s="372"/>
      <c r="TFO39" s="372"/>
      <c r="TFP39" s="372"/>
      <c r="TFQ39" s="372"/>
      <c r="TFR39" s="372"/>
      <c r="TFS39" s="372"/>
      <c r="TFT39" s="372"/>
      <c r="TFU39" s="372"/>
      <c r="TFV39" s="372"/>
      <c r="TFW39" s="372"/>
      <c r="TFX39" s="372"/>
      <c r="TFY39" s="372"/>
      <c r="TFZ39" s="372"/>
      <c r="TGA39" s="372"/>
      <c r="TGB39" s="372"/>
      <c r="TGC39" s="372"/>
      <c r="TGD39" s="372"/>
      <c r="TGE39" s="372"/>
      <c r="TGF39" s="372"/>
      <c r="TGG39" s="372"/>
      <c r="TGH39" s="372"/>
      <c r="TGI39" s="372"/>
      <c r="TGJ39" s="372"/>
      <c r="TGK39" s="372"/>
      <c r="TGL39" s="372"/>
      <c r="TGM39" s="372"/>
      <c r="TGN39" s="372"/>
      <c r="TGO39" s="372"/>
      <c r="TGP39" s="372"/>
      <c r="TGQ39" s="372"/>
      <c r="TGR39" s="372"/>
      <c r="TGS39" s="372"/>
      <c r="TGT39" s="372"/>
      <c r="TGU39" s="372"/>
      <c r="TGV39" s="372"/>
      <c r="TGW39" s="372"/>
      <c r="TGX39" s="372"/>
      <c r="TGY39" s="372"/>
      <c r="TGZ39" s="372"/>
      <c r="THA39" s="372"/>
      <c r="THB39" s="372"/>
      <c r="THC39" s="372"/>
      <c r="THD39" s="372"/>
      <c r="THE39" s="372"/>
      <c r="THF39" s="372"/>
      <c r="THG39" s="372"/>
      <c r="THH39" s="372"/>
      <c r="THI39" s="372"/>
      <c r="THJ39" s="372"/>
      <c r="THK39" s="372"/>
      <c r="THL39" s="372"/>
      <c r="THM39" s="372"/>
      <c r="THN39" s="372"/>
      <c r="THO39" s="372"/>
      <c r="THP39" s="372"/>
      <c r="THQ39" s="372"/>
      <c r="THR39" s="372"/>
      <c r="THS39" s="372"/>
      <c r="THT39" s="372"/>
      <c r="THU39" s="372"/>
      <c r="THV39" s="372"/>
      <c r="THW39" s="372"/>
      <c r="THX39" s="372"/>
      <c r="THY39" s="372"/>
      <c r="THZ39" s="372"/>
      <c r="TIA39" s="372"/>
      <c r="TIB39" s="372"/>
      <c r="TIC39" s="372"/>
      <c r="TID39" s="372"/>
      <c r="TIE39" s="372"/>
      <c r="TIF39" s="372"/>
      <c r="TIG39" s="372"/>
      <c r="TIH39" s="372"/>
      <c r="TII39" s="372"/>
      <c r="TIJ39" s="372"/>
      <c r="TIK39" s="372"/>
      <c r="TIL39" s="372"/>
      <c r="TIM39" s="372"/>
      <c r="TIN39" s="372"/>
      <c r="TIO39" s="372"/>
      <c r="TIP39" s="372"/>
      <c r="TIQ39" s="372"/>
      <c r="TIR39" s="372"/>
      <c r="TIS39" s="372"/>
      <c r="TIT39" s="372"/>
      <c r="TIU39" s="372"/>
      <c r="TIV39" s="372"/>
      <c r="TIW39" s="372"/>
      <c r="TIX39" s="372"/>
      <c r="TIY39" s="372"/>
      <c r="TIZ39" s="372"/>
      <c r="TJA39" s="372"/>
      <c r="TJB39" s="372"/>
      <c r="TJC39" s="372"/>
      <c r="TJD39" s="372"/>
      <c r="TJE39" s="372"/>
      <c r="TJF39" s="372"/>
      <c r="TJG39" s="372"/>
      <c r="TJH39" s="372"/>
      <c r="TJI39" s="372"/>
      <c r="TJJ39" s="372"/>
      <c r="TJK39" s="372"/>
      <c r="TJL39" s="372"/>
      <c r="TJM39" s="372"/>
      <c r="TJN39" s="372"/>
      <c r="TJO39" s="372"/>
      <c r="TJP39" s="372"/>
      <c r="TJQ39" s="372"/>
      <c r="TJR39" s="372"/>
      <c r="TJS39" s="372"/>
      <c r="TJT39" s="372"/>
      <c r="TJU39" s="372"/>
      <c r="TJV39" s="372"/>
      <c r="TJW39" s="372"/>
      <c r="TJX39" s="372"/>
      <c r="TJY39" s="372"/>
      <c r="TJZ39" s="372"/>
      <c r="TKA39" s="372"/>
      <c r="TKB39" s="372"/>
      <c r="TKC39" s="372"/>
      <c r="TKD39" s="372"/>
      <c r="TKE39" s="372"/>
      <c r="TKF39" s="372"/>
      <c r="TKG39" s="372"/>
      <c r="TKH39" s="372"/>
      <c r="TKI39" s="372"/>
      <c r="TKJ39" s="372"/>
      <c r="TKK39" s="372"/>
      <c r="TKL39" s="372"/>
      <c r="TKM39" s="372"/>
      <c r="TKN39" s="372"/>
      <c r="TKO39" s="372"/>
      <c r="TKP39" s="372"/>
      <c r="TKQ39" s="372"/>
      <c r="TKR39" s="372"/>
      <c r="TKS39" s="372"/>
      <c r="TKT39" s="372"/>
      <c r="TKU39" s="372"/>
      <c r="TKV39" s="372"/>
      <c r="TKW39" s="372"/>
      <c r="TKX39" s="372"/>
      <c r="TKY39" s="372"/>
      <c r="TKZ39" s="372"/>
      <c r="TLA39" s="372"/>
      <c r="TLB39" s="372"/>
      <c r="TLC39" s="372"/>
      <c r="TLD39" s="372"/>
      <c r="TLE39" s="372"/>
      <c r="TLF39" s="372"/>
      <c r="TLG39" s="372"/>
      <c r="TLH39" s="372"/>
      <c r="TLI39" s="372"/>
      <c r="TLJ39" s="372"/>
      <c r="TLK39" s="372"/>
      <c r="TLL39" s="372"/>
      <c r="TLM39" s="372"/>
      <c r="TLN39" s="372"/>
      <c r="TLO39" s="372"/>
      <c r="TLP39" s="372"/>
      <c r="TLQ39" s="372"/>
      <c r="TLR39" s="372"/>
      <c r="TLS39" s="372"/>
      <c r="TLT39" s="372"/>
      <c r="TLU39" s="372"/>
      <c r="TLV39" s="372"/>
      <c r="TLW39" s="372"/>
      <c r="TLX39" s="372"/>
      <c r="TLY39" s="372"/>
      <c r="TLZ39" s="372"/>
      <c r="TMA39" s="372"/>
      <c r="TMB39" s="372"/>
      <c r="TMC39" s="372"/>
      <c r="TMD39" s="372"/>
      <c r="TME39" s="372"/>
      <c r="TMF39" s="372"/>
      <c r="TMG39" s="372"/>
      <c r="TMH39" s="372"/>
      <c r="TMI39" s="372"/>
      <c r="TMJ39" s="372"/>
      <c r="TMK39" s="372"/>
      <c r="TML39" s="372"/>
      <c r="TMM39" s="372"/>
      <c r="TMN39" s="372"/>
      <c r="TMO39" s="372"/>
      <c r="TMP39" s="372"/>
      <c r="TMQ39" s="372"/>
      <c r="TMR39" s="372"/>
      <c r="TMS39" s="372"/>
      <c r="TMT39" s="372"/>
      <c r="TMU39" s="372"/>
      <c r="TMV39" s="372"/>
      <c r="TMW39" s="372"/>
      <c r="TMX39" s="372"/>
      <c r="TMY39" s="372"/>
      <c r="TMZ39" s="372"/>
      <c r="TNA39" s="372"/>
      <c r="TNB39" s="372"/>
      <c r="TNC39" s="372"/>
      <c r="TND39" s="372"/>
      <c r="TNE39" s="372"/>
      <c r="TNF39" s="372"/>
      <c r="TNG39" s="372"/>
      <c r="TNH39" s="372"/>
      <c r="TNI39" s="372"/>
      <c r="TNJ39" s="372"/>
      <c r="TNK39" s="372"/>
      <c r="TNL39" s="372"/>
      <c r="TNM39" s="372"/>
      <c r="TNN39" s="372"/>
      <c r="TNO39" s="372"/>
      <c r="TNP39" s="372"/>
      <c r="TNQ39" s="372"/>
      <c r="TNR39" s="372"/>
      <c r="TNS39" s="372"/>
      <c r="TNT39" s="372"/>
      <c r="TNU39" s="372"/>
      <c r="TNV39" s="372"/>
      <c r="TNW39" s="372"/>
      <c r="TNX39" s="372"/>
      <c r="TNY39" s="372"/>
      <c r="TNZ39" s="372"/>
      <c r="TOA39" s="372"/>
      <c r="TOB39" s="372"/>
      <c r="TOC39" s="372"/>
      <c r="TOD39" s="372"/>
      <c r="TOE39" s="372"/>
      <c r="TOF39" s="372"/>
      <c r="TOG39" s="372"/>
      <c r="TOH39" s="372"/>
      <c r="TOI39" s="372"/>
      <c r="TOJ39" s="372"/>
      <c r="TOK39" s="372"/>
      <c r="TOL39" s="372"/>
      <c r="TOM39" s="372"/>
      <c r="TON39" s="372"/>
      <c r="TOO39" s="372"/>
      <c r="TOP39" s="372"/>
      <c r="TOQ39" s="372"/>
      <c r="TOR39" s="372"/>
      <c r="TOS39" s="372"/>
      <c r="TOT39" s="372"/>
      <c r="TOU39" s="372"/>
      <c r="TOV39" s="372"/>
      <c r="TOW39" s="372"/>
      <c r="TOX39" s="372"/>
      <c r="TOY39" s="372"/>
      <c r="TOZ39" s="372"/>
      <c r="TPA39" s="372"/>
      <c r="TPB39" s="372"/>
      <c r="TPC39" s="372"/>
      <c r="TPD39" s="372"/>
      <c r="TPE39" s="372"/>
      <c r="TPF39" s="372"/>
      <c r="TPG39" s="372"/>
      <c r="TPH39" s="372"/>
      <c r="TPI39" s="372"/>
      <c r="TPJ39" s="372"/>
      <c r="TPK39" s="372"/>
      <c r="TPL39" s="372"/>
      <c r="TPM39" s="372"/>
      <c r="TPN39" s="372"/>
      <c r="TPO39" s="372"/>
      <c r="TPP39" s="372"/>
      <c r="TPQ39" s="372"/>
      <c r="TPR39" s="372"/>
      <c r="TPS39" s="372"/>
      <c r="TPT39" s="372"/>
      <c r="TPU39" s="372"/>
      <c r="TPV39" s="372"/>
      <c r="TPW39" s="372"/>
      <c r="TPX39" s="372"/>
      <c r="TPY39" s="372"/>
      <c r="TPZ39" s="372"/>
      <c r="TQA39" s="372"/>
      <c r="TQB39" s="372"/>
      <c r="TQC39" s="372"/>
      <c r="TQD39" s="372"/>
      <c r="TQE39" s="372"/>
      <c r="TQF39" s="372"/>
      <c r="TQG39" s="372"/>
      <c r="TQH39" s="372"/>
      <c r="TQI39" s="372"/>
      <c r="TQJ39" s="372"/>
      <c r="TQK39" s="372"/>
      <c r="TQL39" s="372"/>
      <c r="TQM39" s="372"/>
      <c r="TQN39" s="372"/>
      <c r="TQO39" s="372"/>
      <c r="TQP39" s="372"/>
      <c r="TQQ39" s="372"/>
      <c r="TQR39" s="372"/>
      <c r="TQS39" s="372"/>
      <c r="TQT39" s="372"/>
      <c r="TQU39" s="372"/>
      <c r="TQV39" s="372"/>
      <c r="TQW39" s="372"/>
      <c r="TQX39" s="372"/>
      <c r="TQY39" s="372"/>
      <c r="TQZ39" s="372"/>
      <c r="TRA39" s="372"/>
      <c r="TRB39" s="372"/>
      <c r="TRC39" s="372"/>
      <c r="TRD39" s="372"/>
      <c r="TRE39" s="372"/>
      <c r="TRF39" s="372"/>
      <c r="TRG39" s="372"/>
      <c r="TRH39" s="372"/>
      <c r="TRI39" s="372"/>
      <c r="TRJ39" s="372"/>
      <c r="TRK39" s="372"/>
      <c r="TRL39" s="372"/>
      <c r="TRM39" s="372"/>
      <c r="TRN39" s="372"/>
      <c r="TRO39" s="372"/>
      <c r="TRP39" s="372"/>
      <c r="TRQ39" s="372"/>
      <c r="TRR39" s="372"/>
      <c r="TRS39" s="372"/>
      <c r="TRT39" s="372"/>
      <c r="TRU39" s="372"/>
      <c r="TRV39" s="372"/>
      <c r="TRW39" s="372"/>
      <c r="TRX39" s="372"/>
      <c r="TRY39" s="372"/>
      <c r="TRZ39" s="372"/>
      <c r="TSA39" s="372"/>
      <c r="TSB39" s="372"/>
      <c r="TSC39" s="372"/>
      <c r="TSD39" s="372"/>
      <c r="TSE39" s="372"/>
      <c r="TSF39" s="372"/>
      <c r="TSG39" s="372"/>
      <c r="TSH39" s="372"/>
      <c r="TSI39" s="372"/>
      <c r="TSJ39" s="372"/>
      <c r="TSK39" s="372"/>
      <c r="TSL39" s="372"/>
      <c r="TSM39" s="372"/>
      <c r="TSN39" s="372"/>
      <c r="TSO39" s="372"/>
      <c r="TSP39" s="372"/>
      <c r="TSQ39" s="372"/>
      <c r="TSR39" s="372"/>
      <c r="TSS39" s="372"/>
      <c r="TST39" s="372"/>
      <c r="TSU39" s="372"/>
      <c r="TSV39" s="372"/>
      <c r="TSW39" s="372"/>
      <c r="TSX39" s="372"/>
      <c r="TSY39" s="372"/>
      <c r="TSZ39" s="372"/>
      <c r="TTA39" s="372"/>
      <c r="TTB39" s="372"/>
      <c r="TTC39" s="372"/>
      <c r="TTD39" s="372"/>
      <c r="TTE39" s="372"/>
      <c r="TTF39" s="372"/>
      <c r="TTG39" s="372"/>
      <c r="TTH39" s="372"/>
      <c r="TTI39" s="372"/>
      <c r="TTJ39" s="372"/>
      <c r="TTK39" s="372"/>
      <c r="TTL39" s="372"/>
      <c r="TTM39" s="372"/>
      <c r="TTN39" s="372"/>
      <c r="TTO39" s="372"/>
      <c r="TTP39" s="372"/>
      <c r="TTQ39" s="372"/>
      <c r="TTR39" s="372"/>
      <c r="TTS39" s="372"/>
      <c r="TTT39" s="372"/>
      <c r="TTU39" s="372"/>
      <c r="TTV39" s="372"/>
      <c r="TTW39" s="372"/>
      <c r="TTX39" s="372"/>
      <c r="TTY39" s="372"/>
      <c r="TTZ39" s="372"/>
      <c r="TUA39" s="372"/>
      <c r="TUB39" s="372"/>
      <c r="TUC39" s="372"/>
      <c r="TUD39" s="372"/>
      <c r="TUE39" s="372"/>
      <c r="TUF39" s="372"/>
      <c r="TUG39" s="372"/>
      <c r="TUH39" s="372"/>
      <c r="TUI39" s="372"/>
      <c r="TUJ39" s="372"/>
      <c r="TUK39" s="372"/>
      <c r="TUL39" s="372"/>
      <c r="TUM39" s="372"/>
      <c r="TUN39" s="372"/>
      <c r="TUO39" s="372"/>
      <c r="TUP39" s="372"/>
      <c r="TUQ39" s="372"/>
      <c r="TUR39" s="372"/>
      <c r="TUS39" s="372"/>
      <c r="TUT39" s="372"/>
      <c r="TUU39" s="372"/>
      <c r="TUV39" s="372"/>
      <c r="TUW39" s="372"/>
      <c r="TUX39" s="372"/>
      <c r="TUY39" s="372"/>
      <c r="TUZ39" s="372"/>
      <c r="TVA39" s="372"/>
      <c r="TVB39" s="372"/>
      <c r="TVC39" s="372"/>
      <c r="TVD39" s="372"/>
      <c r="TVE39" s="372"/>
      <c r="TVF39" s="372"/>
      <c r="TVG39" s="372"/>
      <c r="TVH39" s="372"/>
      <c r="TVI39" s="372"/>
      <c r="TVJ39" s="372"/>
      <c r="TVK39" s="372"/>
      <c r="TVL39" s="372"/>
      <c r="TVM39" s="372"/>
      <c r="TVN39" s="372"/>
      <c r="TVO39" s="372"/>
      <c r="TVP39" s="372"/>
      <c r="TVQ39" s="372"/>
      <c r="TVR39" s="372"/>
      <c r="TVS39" s="372"/>
      <c r="TVT39" s="372"/>
      <c r="TVU39" s="372"/>
      <c r="TVV39" s="372"/>
      <c r="TVW39" s="372"/>
      <c r="TVX39" s="372"/>
      <c r="TVY39" s="372"/>
      <c r="TVZ39" s="372"/>
      <c r="TWA39" s="372"/>
      <c r="TWB39" s="372"/>
      <c r="TWC39" s="372"/>
      <c r="TWD39" s="372"/>
      <c r="TWE39" s="372"/>
      <c r="TWF39" s="372"/>
      <c r="TWG39" s="372"/>
      <c r="TWH39" s="372"/>
      <c r="TWI39" s="372"/>
      <c r="TWJ39" s="372"/>
      <c r="TWK39" s="372"/>
      <c r="TWL39" s="372"/>
      <c r="TWM39" s="372"/>
      <c r="TWN39" s="372"/>
      <c r="TWO39" s="372"/>
      <c r="TWP39" s="372"/>
      <c r="TWQ39" s="372"/>
      <c r="TWR39" s="372"/>
      <c r="TWS39" s="372"/>
      <c r="TWT39" s="372"/>
      <c r="TWU39" s="372"/>
      <c r="TWV39" s="372"/>
      <c r="TWW39" s="372"/>
      <c r="TWX39" s="372"/>
      <c r="TWY39" s="372"/>
      <c r="TWZ39" s="372"/>
      <c r="TXA39" s="372"/>
      <c r="TXB39" s="372"/>
      <c r="TXC39" s="372"/>
      <c r="TXD39" s="372"/>
      <c r="TXE39" s="372"/>
      <c r="TXF39" s="372"/>
      <c r="TXG39" s="372"/>
      <c r="TXH39" s="372"/>
      <c r="TXI39" s="372"/>
      <c r="TXJ39" s="372"/>
      <c r="TXK39" s="372"/>
      <c r="TXL39" s="372"/>
      <c r="TXM39" s="372"/>
      <c r="TXN39" s="372"/>
      <c r="TXO39" s="372"/>
      <c r="TXP39" s="372"/>
      <c r="TXQ39" s="372"/>
      <c r="TXR39" s="372"/>
      <c r="TXS39" s="372"/>
      <c r="TXT39" s="372"/>
      <c r="TXU39" s="372"/>
      <c r="TXV39" s="372"/>
      <c r="TXW39" s="372"/>
      <c r="TXX39" s="372"/>
      <c r="TXY39" s="372"/>
      <c r="TXZ39" s="372"/>
      <c r="TYA39" s="372"/>
      <c r="TYB39" s="372"/>
      <c r="TYC39" s="372"/>
      <c r="TYD39" s="372"/>
      <c r="TYE39" s="372"/>
      <c r="TYF39" s="372"/>
      <c r="TYG39" s="372"/>
      <c r="TYH39" s="372"/>
      <c r="TYI39" s="372"/>
      <c r="TYJ39" s="372"/>
      <c r="TYK39" s="372"/>
      <c r="TYL39" s="372"/>
      <c r="TYM39" s="372"/>
      <c r="TYN39" s="372"/>
      <c r="TYO39" s="372"/>
      <c r="TYP39" s="372"/>
      <c r="TYQ39" s="372"/>
      <c r="TYR39" s="372"/>
      <c r="TYS39" s="372"/>
      <c r="TYT39" s="372"/>
      <c r="TYU39" s="372"/>
      <c r="TYV39" s="372"/>
      <c r="TYW39" s="372"/>
      <c r="TYX39" s="372"/>
      <c r="TYY39" s="372"/>
      <c r="TYZ39" s="372"/>
      <c r="TZA39" s="372"/>
      <c r="TZB39" s="372"/>
      <c r="TZC39" s="372"/>
      <c r="TZD39" s="372"/>
      <c r="TZE39" s="372"/>
      <c r="TZF39" s="372"/>
      <c r="TZG39" s="372"/>
      <c r="TZH39" s="372"/>
      <c r="TZI39" s="372"/>
      <c r="TZJ39" s="372"/>
      <c r="TZK39" s="372"/>
      <c r="TZL39" s="372"/>
      <c r="TZM39" s="372"/>
      <c r="TZN39" s="372"/>
      <c r="TZO39" s="372"/>
      <c r="TZP39" s="372"/>
      <c r="TZQ39" s="372"/>
      <c r="TZR39" s="372"/>
      <c r="TZS39" s="372"/>
      <c r="TZT39" s="372"/>
      <c r="TZU39" s="372"/>
      <c r="TZV39" s="372"/>
      <c r="TZW39" s="372"/>
      <c r="TZX39" s="372"/>
      <c r="TZY39" s="372"/>
      <c r="TZZ39" s="372"/>
      <c r="UAA39" s="372"/>
      <c r="UAB39" s="372"/>
      <c r="UAC39" s="372"/>
      <c r="UAD39" s="372"/>
      <c r="UAE39" s="372"/>
      <c r="UAF39" s="372"/>
      <c r="UAG39" s="372"/>
      <c r="UAH39" s="372"/>
      <c r="UAI39" s="372"/>
      <c r="UAJ39" s="372"/>
      <c r="UAK39" s="372"/>
      <c r="UAL39" s="372"/>
      <c r="UAM39" s="372"/>
      <c r="UAN39" s="372"/>
      <c r="UAO39" s="372"/>
      <c r="UAP39" s="372"/>
      <c r="UAQ39" s="372"/>
      <c r="UAR39" s="372"/>
      <c r="UAS39" s="372"/>
      <c r="UAT39" s="372"/>
      <c r="UAU39" s="372"/>
      <c r="UAV39" s="372"/>
      <c r="UAW39" s="372"/>
      <c r="UAX39" s="372"/>
      <c r="UAY39" s="372"/>
      <c r="UAZ39" s="372"/>
      <c r="UBA39" s="372"/>
      <c r="UBB39" s="372"/>
      <c r="UBC39" s="372"/>
      <c r="UBD39" s="372"/>
      <c r="UBE39" s="372"/>
      <c r="UBF39" s="372"/>
      <c r="UBG39" s="372"/>
      <c r="UBH39" s="372"/>
      <c r="UBI39" s="372"/>
      <c r="UBJ39" s="372"/>
      <c r="UBK39" s="372"/>
      <c r="UBL39" s="372"/>
      <c r="UBM39" s="372"/>
      <c r="UBN39" s="372"/>
      <c r="UBO39" s="372"/>
      <c r="UBP39" s="372"/>
      <c r="UBQ39" s="372"/>
      <c r="UBR39" s="372"/>
      <c r="UBS39" s="372"/>
      <c r="UBT39" s="372"/>
      <c r="UBU39" s="372"/>
      <c r="UBV39" s="372"/>
      <c r="UBW39" s="372"/>
      <c r="UBX39" s="372"/>
      <c r="UBY39" s="372"/>
      <c r="UBZ39" s="372"/>
      <c r="UCA39" s="372"/>
      <c r="UCB39" s="372"/>
      <c r="UCC39" s="372"/>
      <c r="UCD39" s="372"/>
      <c r="UCE39" s="372"/>
      <c r="UCF39" s="372"/>
      <c r="UCG39" s="372"/>
      <c r="UCH39" s="372"/>
      <c r="UCI39" s="372"/>
      <c r="UCJ39" s="372"/>
      <c r="UCK39" s="372"/>
      <c r="UCL39" s="372"/>
      <c r="UCM39" s="372"/>
      <c r="UCN39" s="372"/>
      <c r="UCO39" s="372"/>
      <c r="UCP39" s="372"/>
      <c r="UCQ39" s="372"/>
      <c r="UCR39" s="372"/>
      <c r="UCS39" s="372"/>
      <c r="UCT39" s="372"/>
      <c r="UCU39" s="372"/>
      <c r="UCV39" s="372"/>
      <c r="UCW39" s="372"/>
      <c r="UCX39" s="372"/>
      <c r="UCY39" s="372"/>
      <c r="UCZ39" s="372"/>
      <c r="UDA39" s="372"/>
      <c r="UDB39" s="372"/>
      <c r="UDC39" s="372"/>
      <c r="UDD39" s="372"/>
      <c r="UDE39" s="372"/>
      <c r="UDF39" s="372"/>
      <c r="UDG39" s="372"/>
      <c r="UDH39" s="372"/>
      <c r="UDI39" s="372"/>
      <c r="UDJ39" s="372"/>
      <c r="UDK39" s="372"/>
      <c r="UDL39" s="372"/>
      <c r="UDM39" s="372"/>
      <c r="UDN39" s="372"/>
      <c r="UDO39" s="372"/>
      <c r="UDP39" s="372"/>
      <c r="UDQ39" s="372"/>
      <c r="UDR39" s="372"/>
      <c r="UDS39" s="372"/>
      <c r="UDT39" s="372"/>
      <c r="UDU39" s="372"/>
      <c r="UDV39" s="372"/>
      <c r="UDW39" s="372"/>
      <c r="UDX39" s="372"/>
      <c r="UDY39" s="372"/>
      <c r="UDZ39" s="372"/>
      <c r="UEA39" s="372"/>
      <c r="UEB39" s="372"/>
      <c r="UEC39" s="372"/>
      <c r="UED39" s="372"/>
      <c r="UEE39" s="372"/>
      <c r="UEF39" s="372"/>
      <c r="UEG39" s="372"/>
      <c r="UEH39" s="372"/>
      <c r="UEI39" s="372"/>
      <c r="UEJ39" s="372"/>
      <c r="UEK39" s="372"/>
      <c r="UEL39" s="372"/>
      <c r="UEM39" s="372"/>
      <c r="UEN39" s="372"/>
      <c r="UEO39" s="372"/>
      <c r="UEP39" s="372"/>
      <c r="UEQ39" s="372"/>
      <c r="UER39" s="372"/>
      <c r="UES39" s="372"/>
      <c r="UET39" s="372"/>
      <c r="UEU39" s="372"/>
      <c r="UEV39" s="372"/>
      <c r="UEW39" s="372"/>
      <c r="UEX39" s="372"/>
      <c r="UEY39" s="372"/>
      <c r="UEZ39" s="372"/>
      <c r="UFA39" s="372"/>
      <c r="UFB39" s="372"/>
      <c r="UFC39" s="372"/>
      <c r="UFD39" s="372"/>
      <c r="UFE39" s="372"/>
      <c r="UFF39" s="372"/>
      <c r="UFG39" s="372"/>
      <c r="UFH39" s="372"/>
      <c r="UFI39" s="372"/>
      <c r="UFJ39" s="372"/>
      <c r="UFK39" s="372"/>
      <c r="UFL39" s="372"/>
      <c r="UFM39" s="372"/>
      <c r="UFN39" s="372"/>
      <c r="UFO39" s="372"/>
      <c r="UFP39" s="372"/>
      <c r="UFQ39" s="372"/>
      <c r="UFR39" s="372"/>
      <c r="UFS39" s="372"/>
      <c r="UFT39" s="372"/>
      <c r="UFU39" s="372"/>
      <c r="UFV39" s="372"/>
      <c r="UFW39" s="372"/>
      <c r="UFX39" s="372"/>
      <c r="UFY39" s="372"/>
      <c r="UFZ39" s="372"/>
      <c r="UGA39" s="372"/>
      <c r="UGB39" s="372"/>
      <c r="UGC39" s="372"/>
      <c r="UGD39" s="372"/>
      <c r="UGE39" s="372"/>
      <c r="UGF39" s="372"/>
      <c r="UGG39" s="372"/>
      <c r="UGH39" s="372"/>
      <c r="UGI39" s="372"/>
      <c r="UGJ39" s="372"/>
      <c r="UGK39" s="372"/>
      <c r="UGL39" s="372"/>
      <c r="UGM39" s="372"/>
      <c r="UGN39" s="372"/>
      <c r="UGO39" s="372"/>
      <c r="UGP39" s="372"/>
      <c r="UGQ39" s="372"/>
      <c r="UGR39" s="372"/>
      <c r="UGS39" s="372"/>
      <c r="UGT39" s="372"/>
      <c r="UGU39" s="372"/>
      <c r="UGV39" s="372"/>
      <c r="UGW39" s="372"/>
      <c r="UGX39" s="372"/>
      <c r="UGY39" s="372"/>
      <c r="UGZ39" s="372"/>
      <c r="UHA39" s="372"/>
      <c r="UHB39" s="372"/>
      <c r="UHC39" s="372"/>
      <c r="UHD39" s="372"/>
      <c r="UHE39" s="372"/>
      <c r="UHF39" s="372"/>
      <c r="UHG39" s="372"/>
      <c r="UHH39" s="372"/>
      <c r="UHI39" s="372"/>
      <c r="UHJ39" s="372"/>
      <c r="UHK39" s="372"/>
      <c r="UHL39" s="372"/>
      <c r="UHM39" s="372"/>
      <c r="UHN39" s="372"/>
      <c r="UHO39" s="372"/>
      <c r="UHP39" s="372"/>
      <c r="UHQ39" s="372"/>
      <c r="UHR39" s="372"/>
      <c r="UHS39" s="372"/>
      <c r="UHT39" s="372"/>
      <c r="UHU39" s="372"/>
      <c r="UHV39" s="372"/>
      <c r="UHW39" s="372"/>
      <c r="UHX39" s="372"/>
      <c r="UHY39" s="372"/>
      <c r="UHZ39" s="372"/>
      <c r="UIA39" s="372"/>
      <c r="UIB39" s="372"/>
      <c r="UIC39" s="372"/>
      <c r="UID39" s="372"/>
      <c r="UIE39" s="372"/>
      <c r="UIF39" s="372"/>
      <c r="UIG39" s="372"/>
      <c r="UIH39" s="372"/>
      <c r="UII39" s="372"/>
      <c r="UIJ39" s="372"/>
      <c r="UIK39" s="372"/>
      <c r="UIL39" s="372"/>
      <c r="UIM39" s="372"/>
      <c r="UIN39" s="372"/>
      <c r="UIO39" s="372"/>
      <c r="UIP39" s="372"/>
      <c r="UIQ39" s="372"/>
      <c r="UIR39" s="372"/>
      <c r="UIS39" s="372"/>
      <c r="UIT39" s="372"/>
      <c r="UIU39" s="372"/>
      <c r="UIV39" s="372"/>
      <c r="UIW39" s="372"/>
      <c r="UIX39" s="372"/>
      <c r="UIY39" s="372"/>
      <c r="UIZ39" s="372"/>
      <c r="UJA39" s="372"/>
      <c r="UJB39" s="372"/>
      <c r="UJC39" s="372"/>
      <c r="UJD39" s="372"/>
      <c r="UJE39" s="372"/>
      <c r="UJF39" s="372"/>
      <c r="UJG39" s="372"/>
      <c r="UJH39" s="372"/>
      <c r="UJI39" s="372"/>
      <c r="UJJ39" s="372"/>
      <c r="UJK39" s="372"/>
      <c r="UJL39" s="372"/>
      <c r="UJM39" s="372"/>
      <c r="UJN39" s="372"/>
      <c r="UJO39" s="372"/>
      <c r="UJP39" s="372"/>
      <c r="UJQ39" s="372"/>
      <c r="UJR39" s="372"/>
      <c r="UJS39" s="372"/>
      <c r="UJT39" s="372"/>
      <c r="UJU39" s="372"/>
      <c r="UJV39" s="372"/>
      <c r="UJW39" s="372"/>
      <c r="UJX39" s="372"/>
      <c r="UJY39" s="372"/>
      <c r="UJZ39" s="372"/>
      <c r="UKA39" s="372"/>
      <c r="UKB39" s="372"/>
      <c r="UKC39" s="372"/>
      <c r="UKD39" s="372"/>
      <c r="UKE39" s="372"/>
      <c r="UKF39" s="372"/>
      <c r="UKG39" s="372"/>
      <c r="UKH39" s="372"/>
      <c r="UKI39" s="372"/>
      <c r="UKJ39" s="372"/>
      <c r="UKK39" s="372"/>
      <c r="UKL39" s="372"/>
      <c r="UKM39" s="372"/>
      <c r="UKN39" s="372"/>
      <c r="UKO39" s="372"/>
      <c r="UKP39" s="372"/>
      <c r="UKQ39" s="372"/>
      <c r="UKR39" s="372"/>
      <c r="UKS39" s="372"/>
      <c r="UKT39" s="372"/>
      <c r="UKU39" s="372"/>
      <c r="UKV39" s="372"/>
      <c r="UKW39" s="372"/>
      <c r="UKX39" s="372"/>
      <c r="UKY39" s="372"/>
      <c r="UKZ39" s="372"/>
      <c r="ULA39" s="372"/>
      <c r="ULB39" s="372"/>
      <c r="ULC39" s="372"/>
      <c r="ULD39" s="372"/>
      <c r="ULE39" s="372"/>
      <c r="ULF39" s="372"/>
      <c r="ULG39" s="372"/>
      <c r="ULH39" s="372"/>
      <c r="ULI39" s="372"/>
      <c r="ULJ39" s="372"/>
      <c r="ULK39" s="372"/>
      <c r="ULL39" s="372"/>
      <c r="ULM39" s="372"/>
      <c r="ULN39" s="372"/>
      <c r="ULO39" s="372"/>
      <c r="ULP39" s="372"/>
      <c r="ULQ39" s="372"/>
      <c r="ULR39" s="372"/>
      <c r="ULS39" s="372"/>
      <c r="ULT39" s="372"/>
      <c r="ULU39" s="372"/>
      <c r="ULV39" s="372"/>
      <c r="ULW39" s="372"/>
      <c r="ULX39" s="372"/>
      <c r="ULY39" s="372"/>
      <c r="ULZ39" s="372"/>
      <c r="UMA39" s="372"/>
      <c r="UMB39" s="372"/>
      <c r="UMC39" s="372"/>
      <c r="UMD39" s="372"/>
      <c r="UME39" s="372"/>
      <c r="UMF39" s="372"/>
      <c r="UMG39" s="372"/>
      <c r="UMH39" s="372"/>
      <c r="UMI39" s="372"/>
      <c r="UMJ39" s="372"/>
      <c r="UMK39" s="372"/>
      <c r="UML39" s="372"/>
      <c r="UMM39" s="372"/>
      <c r="UMN39" s="372"/>
      <c r="UMO39" s="372"/>
      <c r="UMP39" s="372"/>
      <c r="UMQ39" s="372"/>
      <c r="UMR39" s="372"/>
      <c r="UMS39" s="372"/>
      <c r="UMT39" s="372"/>
      <c r="UMU39" s="372"/>
      <c r="UMV39" s="372"/>
      <c r="UMW39" s="372"/>
      <c r="UMX39" s="372"/>
      <c r="UMY39" s="372"/>
      <c r="UMZ39" s="372"/>
      <c r="UNA39" s="372"/>
      <c r="UNB39" s="372"/>
      <c r="UNC39" s="372"/>
      <c r="UND39" s="372"/>
      <c r="UNE39" s="372"/>
      <c r="UNF39" s="372"/>
      <c r="UNG39" s="372"/>
      <c r="UNH39" s="372"/>
      <c r="UNI39" s="372"/>
      <c r="UNJ39" s="372"/>
      <c r="UNK39" s="372"/>
      <c r="UNL39" s="372"/>
      <c r="UNM39" s="372"/>
      <c r="UNN39" s="372"/>
      <c r="UNO39" s="372"/>
      <c r="UNP39" s="372"/>
      <c r="UNQ39" s="372"/>
      <c r="UNR39" s="372"/>
      <c r="UNS39" s="372"/>
      <c r="UNT39" s="372"/>
      <c r="UNU39" s="372"/>
      <c r="UNV39" s="372"/>
      <c r="UNW39" s="372"/>
      <c r="UNX39" s="372"/>
      <c r="UNY39" s="372"/>
      <c r="UNZ39" s="372"/>
      <c r="UOA39" s="372"/>
      <c r="UOB39" s="372"/>
      <c r="UOC39" s="372"/>
      <c r="UOD39" s="372"/>
      <c r="UOE39" s="372"/>
      <c r="UOF39" s="372"/>
      <c r="UOG39" s="372"/>
      <c r="UOH39" s="372"/>
      <c r="UOI39" s="372"/>
      <c r="UOJ39" s="372"/>
      <c r="UOK39" s="372"/>
      <c r="UOL39" s="372"/>
      <c r="UOM39" s="372"/>
      <c r="UON39" s="372"/>
      <c r="UOO39" s="372"/>
      <c r="UOP39" s="372"/>
      <c r="UOQ39" s="372"/>
      <c r="UOR39" s="372"/>
      <c r="UOS39" s="372"/>
      <c r="UOT39" s="372"/>
      <c r="UOU39" s="372"/>
      <c r="UOV39" s="372"/>
      <c r="UOW39" s="372"/>
      <c r="UOX39" s="372"/>
      <c r="UOY39" s="372"/>
      <c r="UOZ39" s="372"/>
      <c r="UPA39" s="372"/>
      <c r="UPB39" s="372"/>
      <c r="UPC39" s="372"/>
      <c r="UPD39" s="372"/>
      <c r="UPE39" s="372"/>
      <c r="UPF39" s="372"/>
      <c r="UPG39" s="372"/>
      <c r="UPH39" s="372"/>
      <c r="UPI39" s="372"/>
      <c r="UPJ39" s="372"/>
      <c r="UPK39" s="372"/>
      <c r="UPL39" s="372"/>
      <c r="UPM39" s="372"/>
      <c r="UPN39" s="372"/>
      <c r="UPO39" s="372"/>
      <c r="UPP39" s="372"/>
      <c r="UPQ39" s="372"/>
      <c r="UPR39" s="372"/>
      <c r="UPS39" s="372"/>
      <c r="UPT39" s="372"/>
      <c r="UPU39" s="372"/>
      <c r="UPV39" s="372"/>
      <c r="UPW39" s="372"/>
      <c r="UPX39" s="372"/>
      <c r="UPY39" s="372"/>
      <c r="UPZ39" s="372"/>
      <c r="UQA39" s="372"/>
      <c r="UQB39" s="372"/>
      <c r="UQC39" s="372"/>
      <c r="UQD39" s="372"/>
      <c r="UQE39" s="372"/>
      <c r="UQF39" s="372"/>
      <c r="UQG39" s="372"/>
      <c r="UQH39" s="372"/>
      <c r="UQI39" s="372"/>
      <c r="UQJ39" s="372"/>
      <c r="UQK39" s="372"/>
      <c r="UQL39" s="372"/>
      <c r="UQM39" s="372"/>
      <c r="UQN39" s="372"/>
      <c r="UQO39" s="372"/>
      <c r="UQP39" s="372"/>
      <c r="UQQ39" s="372"/>
      <c r="UQR39" s="372"/>
      <c r="UQS39" s="372"/>
      <c r="UQT39" s="372"/>
      <c r="UQU39" s="372"/>
      <c r="UQV39" s="372"/>
      <c r="UQW39" s="372"/>
      <c r="UQX39" s="372"/>
      <c r="UQY39" s="372"/>
      <c r="UQZ39" s="372"/>
      <c r="URA39" s="372"/>
      <c r="URB39" s="372"/>
      <c r="URC39" s="372"/>
      <c r="URD39" s="372"/>
      <c r="URE39" s="372"/>
      <c r="URF39" s="372"/>
      <c r="URG39" s="372"/>
      <c r="URH39" s="372"/>
      <c r="URI39" s="372"/>
      <c r="URJ39" s="372"/>
      <c r="URK39" s="372"/>
      <c r="URL39" s="372"/>
      <c r="URM39" s="372"/>
      <c r="URN39" s="372"/>
      <c r="URO39" s="372"/>
      <c r="URP39" s="372"/>
      <c r="URQ39" s="372"/>
      <c r="URR39" s="372"/>
      <c r="URS39" s="372"/>
      <c r="URT39" s="372"/>
      <c r="URU39" s="372"/>
      <c r="URV39" s="372"/>
      <c r="URW39" s="372"/>
      <c r="URX39" s="372"/>
      <c r="URY39" s="372"/>
      <c r="URZ39" s="372"/>
      <c r="USA39" s="372"/>
      <c r="USB39" s="372"/>
      <c r="USC39" s="372"/>
      <c r="USD39" s="372"/>
      <c r="USE39" s="372"/>
      <c r="USF39" s="372"/>
      <c r="USG39" s="372"/>
      <c r="USH39" s="372"/>
      <c r="USI39" s="372"/>
      <c r="USJ39" s="372"/>
      <c r="USK39" s="372"/>
      <c r="USL39" s="372"/>
      <c r="USM39" s="372"/>
      <c r="USN39" s="372"/>
      <c r="USO39" s="372"/>
      <c r="USP39" s="372"/>
      <c r="USQ39" s="372"/>
      <c r="USR39" s="372"/>
      <c r="USS39" s="372"/>
      <c r="UST39" s="372"/>
      <c r="USU39" s="372"/>
      <c r="USV39" s="372"/>
      <c r="USW39" s="372"/>
      <c r="USX39" s="372"/>
      <c r="USY39" s="372"/>
      <c r="USZ39" s="372"/>
      <c r="UTA39" s="372"/>
      <c r="UTB39" s="372"/>
      <c r="UTC39" s="372"/>
      <c r="UTD39" s="372"/>
      <c r="UTE39" s="372"/>
      <c r="UTF39" s="372"/>
      <c r="UTG39" s="372"/>
      <c r="UTH39" s="372"/>
      <c r="UTI39" s="372"/>
      <c r="UTJ39" s="372"/>
      <c r="UTK39" s="372"/>
      <c r="UTL39" s="372"/>
      <c r="UTM39" s="372"/>
      <c r="UTN39" s="372"/>
      <c r="UTO39" s="372"/>
      <c r="UTP39" s="372"/>
      <c r="UTQ39" s="372"/>
      <c r="UTR39" s="372"/>
      <c r="UTS39" s="372"/>
      <c r="UTT39" s="372"/>
      <c r="UTU39" s="372"/>
      <c r="UTV39" s="372"/>
      <c r="UTW39" s="372"/>
      <c r="UTX39" s="372"/>
      <c r="UTY39" s="372"/>
      <c r="UTZ39" s="372"/>
      <c r="UUA39" s="372"/>
      <c r="UUB39" s="372"/>
      <c r="UUC39" s="372"/>
      <c r="UUD39" s="372"/>
      <c r="UUE39" s="372"/>
      <c r="UUF39" s="372"/>
      <c r="UUG39" s="372"/>
      <c r="UUH39" s="372"/>
      <c r="UUI39" s="372"/>
      <c r="UUJ39" s="372"/>
      <c r="UUK39" s="372"/>
      <c r="UUL39" s="372"/>
      <c r="UUM39" s="372"/>
      <c r="UUN39" s="372"/>
      <c r="UUO39" s="372"/>
      <c r="UUP39" s="372"/>
      <c r="UUQ39" s="372"/>
      <c r="UUR39" s="372"/>
      <c r="UUS39" s="372"/>
      <c r="UUT39" s="372"/>
      <c r="UUU39" s="372"/>
      <c r="UUV39" s="372"/>
      <c r="UUW39" s="372"/>
      <c r="UUX39" s="372"/>
      <c r="UUY39" s="372"/>
      <c r="UUZ39" s="372"/>
      <c r="UVA39" s="372"/>
      <c r="UVB39" s="372"/>
      <c r="UVC39" s="372"/>
      <c r="UVD39" s="372"/>
      <c r="UVE39" s="372"/>
      <c r="UVF39" s="372"/>
      <c r="UVG39" s="372"/>
      <c r="UVH39" s="372"/>
      <c r="UVI39" s="372"/>
      <c r="UVJ39" s="372"/>
      <c r="UVK39" s="372"/>
      <c r="UVL39" s="372"/>
      <c r="UVM39" s="372"/>
      <c r="UVN39" s="372"/>
      <c r="UVO39" s="372"/>
      <c r="UVP39" s="372"/>
      <c r="UVQ39" s="372"/>
      <c r="UVR39" s="372"/>
      <c r="UVS39" s="372"/>
      <c r="UVT39" s="372"/>
      <c r="UVU39" s="372"/>
      <c r="UVV39" s="372"/>
      <c r="UVW39" s="372"/>
      <c r="UVX39" s="372"/>
      <c r="UVY39" s="372"/>
      <c r="UVZ39" s="372"/>
      <c r="UWA39" s="372"/>
      <c r="UWB39" s="372"/>
      <c r="UWC39" s="372"/>
      <c r="UWD39" s="372"/>
      <c r="UWE39" s="372"/>
      <c r="UWF39" s="372"/>
      <c r="UWG39" s="372"/>
      <c r="UWH39" s="372"/>
      <c r="UWI39" s="372"/>
      <c r="UWJ39" s="372"/>
      <c r="UWK39" s="372"/>
      <c r="UWL39" s="372"/>
      <c r="UWM39" s="372"/>
      <c r="UWN39" s="372"/>
      <c r="UWO39" s="372"/>
      <c r="UWP39" s="372"/>
      <c r="UWQ39" s="372"/>
      <c r="UWR39" s="372"/>
      <c r="UWS39" s="372"/>
      <c r="UWT39" s="372"/>
      <c r="UWU39" s="372"/>
      <c r="UWV39" s="372"/>
      <c r="UWW39" s="372"/>
      <c r="UWX39" s="372"/>
      <c r="UWY39" s="372"/>
      <c r="UWZ39" s="372"/>
      <c r="UXA39" s="372"/>
      <c r="UXB39" s="372"/>
      <c r="UXC39" s="372"/>
      <c r="UXD39" s="372"/>
      <c r="UXE39" s="372"/>
      <c r="UXF39" s="372"/>
      <c r="UXG39" s="372"/>
      <c r="UXH39" s="372"/>
      <c r="UXI39" s="372"/>
      <c r="UXJ39" s="372"/>
      <c r="UXK39" s="372"/>
      <c r="UXL39" s="372"/>
      <c r="UXM39" s="372"/>
      <c r="UXN39" s="372"/>
      <c r="UXO39" s="372"/>
      <c r="UXP39" s="372"/>
      <c r="UXQ39" s="372"/>
      <c r="UXR39" s="372"/>
      <c r="UXS39" s="372"/>
      <c r="UXT39" s="372"/>
      <c r="UXU39" s="372"/>
      <c r="UXV39" s="372"/>
      <c r="UXW39" s="372"/>
      <c r="UXX39" s="372"/>
      <c r="UXY39" s="372"/>
      <c r="UXZ39" s="372"/>
      <c r="UYA39" s="372"/>
      <c r="UYB39" s="372"/>
      <c r="UYC39" s="372"/>
      <c r="UYD39" s="372"/>
      <c r="UYE39" s="372"/>
      <c r="UYF39" s="372"/>
      <c r="UYG39" s="372"/>
      <c r="UYH39" s="372"/>
      <c r="UYI39" s="372"/>
      <c r="UYJ39" s="372"/>
      <c r="UYK39" s="372"/>
      <c r="UYL39" s="372"/>
      <c r="UYM39" s="372"/>
      <c r="UYN39" s="372"/>
      <c r="UYO39" s="372"/>
      <c r="UYP39" s="372"/>
      <c r="UYQ39" s="372"/>
      <c r="UYR39" s="372"/>
      <c r="UYS39" s="372"/>
      <c r="UYT39" s="372"/>
      <c r="UYU39" s="372"/>
      <c r="UYV39" s="372"/>
      <c r="UYW39" s="372"/>
      <c r="UYX39" s="372"/>
      <c r="UYY39" s="372"/>
      <c r="UYZ39" s="372"/>
      <c r="UZA39" s="372"/>
      <c r="UZB39" s="372"/>
      <c r="UZC39" s="372"/>
      <c r="UZD39" s="372"/>
      <c r="UZE39" s="372"/>
      <c r="UZF39" s="372"/>
      <c r="UZG39" s="372"/>
      <c r="UZH39" s="372"/>
      <c r="UZI39" s="372"/>
      <c r="UZJ39" s="372"/>
      <c r="UZK39" s="372"/>
      <c r="UZL39" s="372"/>
      <c r="UZM39" s="372"/>
      <c r="UZN39" s="372"/>
      <c r="UZO39" s="372"/>
      <c r="UZP39" s="372"/>
      <c r="UZQ39" s="372"/>
      <c r="UZR39" s="372"/>
      <c r="UZS39" s="372"/>
      <c r="UZT39" s="372"/>
      <c r="UZU39" s="372"/>
      <c r="UZV39" s="372"/>
      <c r="UZW39" s="372"/>
      <c r="UZX39" s="372"/>
      <c r="UZY39" s="372"/>
      <c r="UZZ39" s="372"/>
      <c r="VAA39" s="372"/>
      <c r="VAB39" s="372"/>
      <c r="VAC39" s="372"/>
      <c r="VAD39" s="372"/>
      <c r="VAE39" s="372"/>
      <c r="VAF39" s="372"/>
      <c r="VAG39" s="372"/>
      <c r="VAH39" s="372"/>
      <c r="VAI39" s="372"/>
      <c r="VAJ39" s="372"/>
      <c r="VAK39" s="372"/>
      <c r="VAL39" s="372"/>
      <c r="VAM39" s="372"/>
      <c r="VAN39" s="372"/>
      <c r="VAO39" s="372"/>
      <c r="VAP39" s="372"/>
      <c r="VAQ39" s="372"/>
      <c r="VAR39" s="372"/>
      <c r="VAS39" s="372"/>
      <c r="VAT39" s="372"/>
      <c r="VAU39" s="372"/>
      <c r="VAV39" s="372"/>
      <c r="VAW39" s="372"/>
      <c r="VAX39" s="372"/>
      <c r="VAY39" s="372"/>
      <c r="VAZ39" s="372"/>
      <c r="VBA39" s="372"/>
      <c r="VBB39" s="372"/>
      <c r="VBC39" s="372"/>
      <c r="VBD39" s="372"/>
      <c r="VBE39" s="372"/>
      <c r="VBF39" s="372"/>
      <c r="VBG39" s="372"/>
      <c r="VBH39" s="372"/>
      <c r="VBI39" s="372"/>
      <c r="VBJ39" s="372"/>
      <c r="VBK39" s="372"/>
      <c r="VBL39" s="372"/>
      <c r="VBM39" s="372"/>
      <c r="VBN39" s="372"/>
      <c r="VBO39" s="372"/>
      <c r="VBP39" s="372"/>
      <c r="VBQ39" s="372"/>
      <c r="VBR39" s="372"/>
      <c r="VBS39" s="372"/>
      <c r="VBT39" s="372"/>
      <c r="VBU39" s="372"/>
      <c r="VBV39" s="372"/>
      <c r="VBW39" s="372"/>
      <c r="VBX39" s="372"/>
      <c r="VBY39" s="372"/>
      <c r="VBZ39" s="372"/>
      <c r="VCA39" s="372"/>
      <c r="VCB39" s="372"/>
      <c r="VCC39" s="372"/>
      <c r="VCD39" s="372"/>
      <c r="VCE39" s="372"/>
      <c r="VCF39" s="372"/>
      <c r="VCG39" s="372"/>
      <c r="VCH39" s="372"/>
      <c r="VCI39" s="372"/>
      <c r="VCJ39" s="372"/>
      <c r="VCK39" s="372"/>
      <c r="VCL39" s="372"/>
      <c r="VCM39" s="372"/>
      <c r="VCN39" s="372"/>
      <c r="VCO39" s="372"/>
      <c r="VCP39" s="372"/>
      <c r="VCQ39" s="372"/>
      <c r="VCR39" s="372"/>
      <c r="VCS39" s="372"/>
      <c r="VCT39" s="372"/>
      <c r="VCU39" s="372"/>
      <c r="VCV39" s="372"/>
      <c r="VCW39" s="372"/>
      <c r="VCX39" s="372"/>
      <c r="VCY39" s="372"/>
      <c r="VCZ39" s="372"/>
      <c r="VDA39" s="372"/>
      <c r="VDB39" s="372"/>
      <c r="VDC39" s="372"/>
      <c r="VDD39" s="372"/>
      <c r="VDE39" s="372"/>
      <c r="VDF39" s="372"/>
      <c r="VDG39" s="372"/>
      <c r="VDH39" s="372"/>
      <c r="VDI39" s="372"/>
      <c r="VDJ39" s="372"/>
      <c r="VDK39" s="372"/>
      <c r="VDL39" s="372"/>
      <c r="VDM39" s="372"/>
      <c r="VDN39" s="372"/>
      <c r="VDO39" s="372"/>
      <c r="VDP39" s="372"/>
      <c r="VDQ39" s="372"/>
      <c r="VDR39" s="372"/>
      <c r="VDS39" s="372"/>
      <c r="VDT39" s="372"/>
      <c r="VDU39" s="372"/>
      <c r="VDV39" s="372"/>
      <c r="VDW39" s="372"/>
      <c r="VDX39" s="372"/>
      <c r="VDY39" s="372"/>
      <c r="VDZ39" s="372"/>
      <c r="VEA39" s="372"/>
      <c r="VEB39" s="372"/>
      <c r="VEC39" s="372"/>
      <c r="VED39" s="372"/>
      <c r="VEE39" s="372"/>
      <c r="VEF39" s="372"/>
      <c r="VEG39" s="372"/>
      <c r="VEH39" s="372"/>
      <c r="VEI39" s="372"/>
      <c r="VEJ39" s="372"/>
      <c r="VEK39" s="372"/>
      <c r="VEL39" s="372"/>
      <c r="VEM39" s="372"/>
      <c r="VEN39" s="372"/>
      <c r="VEO39" s="372"/>
      <c r="VEP39" s="372"/>
      <c r="VEQ39" s="372"/>
      <c r="VER39" s="372"/>
      <c r="VES39" s="372"/>
      <c r="VET39" s="372"/>
      <c r="VEU39" s="372"/>
      <c r="VEV39" s="372"/>
      <c r="VEW39" s="372"/>
      <c r="VEX39" s="372"/>
      <c r="VEY39" s="372"/>
      <c r="VEZ39" s="372"/>
      <c r="VFA39" s="372"/>
      <c r="VFB39" s="372"/>
      <c r="VFC39" s="372"/>
      <c r="VFD39" s="372"/>
      <c r="VFE39" s="372"/>
      <c r="VFF39" s="372"/>
      <c r="VFG39" s="372"/>
      <c r="VFH39" s="372"/>
      <c r="VFI39" s="372"/>
      <c r="VFJ39" s="372"/>
      <c r="VFK39" s="372"/>
      <c r="VFL39" s="372"/>
      <c r="VFM39" s="372"/>
      <c r="VFN39" s="372"/>
      <c r="VFO39" s="372"/>
      <c r="VFP39" s="372"/>
      <c r="VFQ39" s="372"/>
      <c r="VFR39" s="372"/>
      <c r="VFS39" s="372"/>
      <c r="VFT39" s="372"/>
      <c r="VFU39" s="372"/>
      <c r="VFV39" s="372"/>
      <c r="VFW39" s="372"/>
      <c r="VFX39" s="372"/>
      <c r="VFY39" s="372"/>
      <c r="VFZ39" s="372"/>
      <c r="VGA39" s="372"/>
      <c r="VGB39" s="372"/>
      <c r="VGC39" s="372"/>
      <c r="VGD39" s="372"/>
      <c r="VGE39" s="372"/>
      <c r="VGF39" s="372"/>
      <c r="VGG39" s="372"/>
      <c r="VGH39" s="372"/>
      <c r="VGI39" s="372"/>
      <c r="VGJ39" s="372"/>
      <c r="VGK39" s="372"/>
      <c r="VGL39" s="372"/>
      <c r="VGM39" s="372"/>
      <c r="VGN39" s="372"/>
      <c r="VGO39" s="372"/>
      <c r="VGP39" s="372"/>
      <c r="VGQ39" s="372"/>
      <c r="VGR39" s="372"/>
      <c r="VGS39" s="372"/>
      <c r="VGT39" s="372"/>
      <c r="VGU39" s="372"/>
      <c r="VGV39" s="372"/>
      <c r="VGW39" s="372"/>
      <c r="VGX39" s="372"/>
      <c r="VGY39" s="372"/>
      <c r="VGZ39" s="372"/>
      <c r="VHA39" s="372"/>
      <c r="VHB39" s="372"/>
      <c r="VHC39" s="372"/>
      <c r="VHD39" s="372"/>
      <c r="VHE39" s="372"/>
      <c r="VHF39" s="372"/>
      <c r="VHG39" s="372"/>
      <c r="VHH39" s="372"/>
      <c r="VHI39" s="372"/>
      <c r="VHJ39" s="372"/>
      <c r="VHK39" s="372"/>
      <c r="VHL39" s="372"/>
      <c r="VHM39" s="372"/>
      <c r="VHN39" s="372"/>
      <c r="VHO39" s="372"/>
      <c r="VHP39" s="372"/>
      <c r="VHQ39" s="372"/>
      <c r="VHR39" s="372"/>
      <c r="VHS39" s="372"/>
      <c r="VHT39" s="372"/>
      <c r="VHU39" s="372"/>
      <c r="VHV39" s="372"/>
      <c r="VHW39" s="372"/>
      <c r="VHX39" s="372"/>
      <c r="VHY39" s="372"/>
      <c r="VHZ39" s="372"/>
      <c r="VIA39" s="372"/>
      <c r="VIB39" s="372"/>
      <c r="VIC39" s="372"/>
      <c r="VID39" s="372"/>
      <c r="VIE39" s="372"/>
      <c r="VIF39" s="372"/>
      <c r="VIG39" s="372"/>
      <c r="VIH39" s="372"/>
      <c r="VII39" s="372"/>
      <c r="VIJ39" s="372"/>
      <c r="VIK39" s="372"/>
      <c r="VIL39" s="372"/>
      <c r="VIM39" s="372"/>
      <c r="VIN39" s="372"/>
      <c r="VIO39" s="372"/>
      <c r="VIP39" s="372"/>
      <c r="VIQ39" s="372"/>
      <c r="VIR39" s="372"/>
      <c r="VIS39" s="372"/>
      <c r="VIT39" s="372"/>
      <c r="VIU39" s="372"/>
      <c r="VIV39" s="372"/>
      <c r="VIW39" s="372"/>
      <c r="VIX39" s="372"/>
      <c r="VIY39" s="372"/>
      <c r="VIZ39" s="372"/>
      <c r="VJA39" s="372"/>
      <c r="VJB39" s="372"/>
      <c r="VJC39" s="372"/>
      <c r="VJD39" s="372"/>
      <c r="VJE39" s="372"/>
      <c r="VJF39" s="372"/>
      <c r="VJG39" s="372"/>
      <c r="VJH39" s="372"/>
      <c r="VJI39" s="372"/>
      <c r="VJJ39" s="372"/>
      <c r="VJK39" s="372"/>
      <c r="VJL39" s="372"/>
      <c r="VJM39" s="372"/>
      <c r="VJN39" s="372"/>
      <c r="VJO39" s="372"/>
      <c r="VJP39" s="372"/>
      <c r="VJQ39" s="372"/>
      <c r="VJR39" s="372"/>
      <c r="VJS39" s="372"/>
      <c r="VJT39" s="372"/>
      <c r="VJU39" s="372"/>
      <c r="VJV39" s="372"/>
      <c r="VJW39" s="372"/>
      <c r="VJX39" s="372"/>
      <c r="VJY39" s="372"/>
      <c r="VJZ39" s="372"/>
      <c r="VKA39" s="372"/>
      <c r="VKB39" s="372"/>
      <c r="VKC39" s="372"/>
      <c r="VKD39" s="372"/>
      <c r="VKE39" s="372"/>
      <c r="VKF39" s="372"/>
      <c r="VKG39" s="372"/>
      <c r="VKH39" s="372"/>
      <c r="VKI39" s="372"/>
      <c r="VKJ39" s="372"/>
      <c r="VKK39" s="372"/>
      <c r="VKL39" s="372"/>
      <c r="VKM39" s="372"/>
      <c r="VKN39" s="372"/>
      <c r="VKO39" s="372"/>
      <c r="VKP39" s="372"/>
      <c r="VKQ39" s="372"/>
      <c r="VKR39" s="372"/>
      <c r="VKS39" s="372"/>
      <c r="VKT39" s="372"/>
      <c r="VKU39" s="372"/>
      <c r="VKV39" s="372"/>
      <c r="VKW39" s="372"/>
      <c r="VKX39" s="372"/>
      <c r="VKY39" s="372"/>
      <c r="VKZ39" s="372"/>
      <c r="VLA39" s="372"/>
      <c r="VLB39" s="372"/>
      <c r="VLC39" s="372"/>
      <c r="VLD39" s="372"/>
      <c r="VLE39" s="372"/>
      <c r="VLF39" s="372"/>
      <c r="VLG39" s="372"/>
      <c r="VLH39" s="372"/>
      <c r="VLI39" s="372"/>
      <c r="VLJ39" s="372"/>
      <c r="VLK39" s="372"/>
      <c r="VLL39" s="372"/>
      <c r="VLM39" s="372"/>
      <c r="VLN39" s="372"/>
      <c r="VLO39" s="372"/>
      <c r="VLP39" s="372"/>
      <c r="VLQ39" s="372"/>
      <c r="VLR39" s="372"/>
      <c r="VLS39" s="372"/>
      <c r="VLT39" s="372"/>
      <c r="VLU39" s="372"/>
      <c r="VLV39" s="372"/>
      <c r="VLW39" s="372"/>
      <c r="VLX39" s="372"/>
      <c r="VLY39" s="372"/>
      <c r="VLZ39" s="372"/>
      <c r="VMA39" s="372"/>
      <c r="VMB39" s="372"/>
      <c r="VMC39" s="372"/>
      <c r="VMD39" s="372"/>
      <c r="VME39" s="372"/>
      <c r="VMF39" s="372"/>
      <c r="VMG39" s="372"/>
      <c r="VMH39" s="372"/>
      <c r="VMI39" s="372"/>
      <c r="VMJ39" s="372"/>
      <c r="VMK39" s="372"/>
      <c r="VML39" s="372"/>
      <c r="VMM39" s="372"/>
      <c r="VMN39" s="372"/>
      <c r="VMO39" s="372"/>
      <c r="VMP39" s="372"/>
      <c r="VMQ39" s="372"/>
      <c r="VMR39" s="372"/>
      <c r="VMS39" s="372"/>
      <c r="VMT39" s="372"/>
      <c r="VMU39" s="372"/>
      <c r="VMV39" s="372"/>
      <c r="VMW39" s="372"/>
      <c r="VMX39" s="372"/>
      <c r="VMY39" s="372"/>
      <c r="VMZ39" s="372"/>
      <c r="VNA39" s="372"/>
      <c r="VNB39" s="372"/>
      <c r="VNC39" s="372"/>
      <c r="VND39" s="372"/>
      <c r="VNE39" s="372"/>
      <c r="VNF39" s="372"/>
      <c r="VNG39" s="372"/>
      <c r="VNH39" s="372"/>
      <c r="VNI39" s="372"/>
      <c r="VNJ39" s="372"/>
      <c r="VNK39" s="372"/>
      <c r="VNL39" s="372"/>
      <c r="VNM39" s="372"/>
      <c r="VNN39" s="372"/>
      <c r="VNO39" s="372"/>
      <c r="VNP39" s="372"/>
      <c r="VNQ39" s="372"/>
      <c r="VNR39" s="372"/>
      <c r="VNS39" s="372"/>
      <c r="VNT39" s="372"/>
      <c r="VNU39" s="372"/>
      <c r="VNV39" s="372"/>
      <c r="VNW39" s="372"/>
      <c r="VNX39" s="372"/>
      <c r="VNY39" s="372"/>
      <c r="VNZ39" s="372"/>
      <c r="VOA39" s="372"/>
      <c r="VOB39" s="372"/>
      <c r="VOC39" s="372"/>
      <c r="VOD39" s="372"/>
      <c r="VOE39" s="372"/>
      <c r="VOF39" s="372"/>
      <c r="VOG39" s="372"/>
      <c r="VOH39" s="372"/>
      <c r="VOI39" s="372"/>
      <c r="VOJ39" s="372"/>
      <c r="VOK39" s="372"/>
      <c r="VOL39" s="372"/>
      <c r="VOM39" s="372"/>
      <c r="VON39" s="372"/>
      <c r="VOO39" s="372"/>
      <c r="VOP39" s="372"/>
      <c r="VOQ39" s="372"/>
      <c r="VOR39" s="372"/>
      <c r="VOS39" s="372"/>
      <c r="VOT39" s="372"/>
      <c r="VOU39" s="372"/>
      <c r="VOV39" s="372"/>
      <c r="VOW39" s="372"/>
      <c r="VOX39" s="372"/>
      <c r="VOY39" s="372"/>
      <c r="VOZ39" s="372"/>
      <c r="VPA39" s="372"/>
      <c r="VPB39" s="372"/>
      <c r="VPC39" s="372"/>
      <c r="VPD39" s="372"/>
      <c r="VPE39" s="372"/>
      <c r="VPF39" s="372"/>
      <c r="VPG39" s="372"/>
      <c r="VPH39" s="372"/>
      <c r="VPI39" s="372"/>
      <c r="VPJ39" s="372"/>
      <c r="VPK39" s="372"/>
      <c r="VPL39" s="372"/>
      <c r="VPM39" s="372"/>
      <c r="VPN39" s="372"/>
      <c r="VPO39" s="372"/>
      <c r="VPP39" s="372"/>
      <c r="VPQ39" s="372"/>
      <c r="VPR39" s="372"/>
      <c r="VPS39" s="372"/>
      <c r="VPT39" s="372"/>
      <c r="VPU39" s="372"/>
      <c r="VPV39" s="372"/>
      <c r="VPW39" s="372"/>
      <c r="VPX39" s="372"/>
      <c r="VPY39" s="372"/>
      <c r="VPZ39" s="372"/>
      <c r="VQA39" s="372"/>
      <c r="VQB39" s="372"/>
      <c r="VQC39" s="372"/>
      <c r="VQD39" s="372"/>
      <c r="VQE39" s="372"/>
      <c r="VQF39" s="372"/>
      <c r="VQG39" s="372"/>
      <c r="VQH39" s="372"/>
      <c r="VQI39" s="372"/>
      <c r="VQJ39" s="372"/>
      <c r="VQK39" s="372"/>
      <c r="VQL39" s="372"/>
      <c r="VQM39" s="372"/>
      <c r="VQN39" s="372"/>
      <c r="VQO39" s="372"/>
      <c r="VQP39" s="372"/>
      <c r="VQQ39" s="372"/>
      <c r="VQR39" s="372"/>
      <c r="VQS39" s="372"/>
      <c r="VQT39" s="372"/>
      <c r="VQU39" s="372"/>
      <c r="VQV39" s="372"/>
      <c r="VQW39" s="372"/>
      <c r="VQX39" s="372"/>
      <c r="VQY39" s="372"/>
      <c r="VQZ39" s="372"/>
      <c r="VRA39" s="372"/>
      <c r="VRB39" s="372"/>
      <c r="VRC39" s="372"/>
      <c r="VRD39" s="372"/>
      <c r="VRE39" s="372"/>
      <c r="VRF39" s="372"/>
      <c r="VRG39" s="372"/>
      <c r="VRH39" s="372"/>
      <c r="VRI39" s="372"/>
      <c r="VRJ39" s="372"/>
      <c r="VRK39" s="372"/>
      <c r="VRL39" s="372"/>
      <c r="VRM39" s="372"/>
      <c r="VRN39" s="372"/>
      <c r="VRO39" s="372"/>
      <c r="VRP39" s="372"/>
      <c r="VRQ39" s="372"/>
      <c r="VRR39" s="372"/>
      <c r="VRS39" s="372"/>
      <c r="VRT39" s="372"/>
      <c r="VRU39" s="372"/>
      <c r="VRV39" s="372"/>
      <c r="VRW39" s="372"/>
      <c r="VRX39" s="372"/>
      <c r="VRY39" s="372"/>
      <c r="VRZ39" s="372"/>
      <c r="VSA39" s="372"/>
      <c r="VSB39" s="372"/>
      <c r="VSC39" s="372"/>
      <c r="VSD39" s="372"/>
      <c r="VSE39" s="372"/>
      <c r="VSF39" s="372"/>
      <c r="VSG39" s="372"/>
      <c r="VSH39" s="372"/>
      <c r="VSI39" s="372"/>
      <c r="VSJ39" s="372"/>
      <c r="VSK39" s="372"/>
      <c r="VSL39" s="372"/>
      <c r="VSM39" s="372"/>
      <c r="VSN39" s="372"/>
      <c r="VSO39" s="372"/>
      <c r="VSP39" s="372"/>
      <c r="VSQ39" s="372"/>
      <c r="VSR39" s="372"/>
      <c r="VSS39" s="372"/>
      <c r="VST39" s="372"/>
      <c r="VSU39" s="372"/>
      <c r="VSV39" s="372"/>
      <c r="VSW39" s="372"/>
      <c r="VSX39" s="372"/>
      <c r="VSY39" s="372"/>
      <c r="VSZ39" s="372"/>
      <c r="VTA39" s="372"/>
      <c r="VTB39" s="372"/>
      <c r="VTC39" s="372"/>
      <c r="VTD39" s="372"/>
      <c r="VTE39" s="372"/>
      <c r="VTF39" s="372"/>
      <c r="VTG39" s="372"/>
      <c r="VTH39" s="372"/>
      <c r="VTI39" s="372"/>
      <c r="VTJ39" s="372"/>
      <c r="VTK39" s="372"/>
      <c r="VTL39" s="372"/>
      <c r="VTM39" s="372"/>
      <c r="VTN39" s="372"/>
      <c r="VTO39" s="372"/>
      <c r="VTP39" s="372"/>
      <c r="VTQ39" s="372"/>
      <c r="VTR39" s="372"/>
      <c r="VTS39" s="372"/>
      <c r="VTT39" s="372"/>
      <c r="VTU39" s="372"/>
      <c r="VTV39" s="372"/>
      <c r="VTW39" s="372"/>
      <c r="VTX39" s="372"/>
      <c r="VTY39" s="372"/>
      <c r="VTZ39" s="372"/>
      <c r="VUA39" s="372"/>
      <c r="VUB39" s="372"/>
      <c r="VUC39" s="372"/>
      <c r="VUD39" s="372"/>
      <c r="VUE39" s="372"/>
      <c r="VUF39" s="372"/>
      <c r="VUG39" s="372"/>
      <c r="VUH39" s="372"/>
      <c r="VUI39" s="372"/>
      <c r="VUJ39" s="372"/>
      <c r="VUK39" s="372"/>
      <c r="VUL39" s="372"/>
      <c r="VUM39" s="372"/>
      <c r="VUN39" s="372"/>
      <c r="VUO39" s="372"/>
      <c r="VUP39" s="372"/>
      <c r="VUQ39" s="372"/>
      <c r="VUR39" s="372"/>
      <c r="VUS39" s="372"/>
      <c r="VUT39" s="372"/>
      <c r="VUU39" s="372"/>
      <c r="VUV39" s="372"/>
      <c r="VUW39" s="372"/>
      <c r="VUX39" s="372"/>
      <c r="VUY39" s="372"/>
      <c r="VUZ39" s="372"/>
      <c r="VVA39" s="372"/>
      <c r="VVB39" s="372"/>
      <c r="VVC39" s="372"/>
      <c r="VVD39" s="372"/>
      <c r="VVE39" s="372"/>
      <c r="VVF39" s="372"/>
      <c r="VVG39" s="372"/>
      <c r="VVH39" s="372"/>
      <c r="VVI39" s="372"/>
      <c r="VVJ39" s="372"/>
      <c r="VVK39" s="372"/>
      <c r="VVL39" s="372"/>
      <c r="VVM39" s="372"/>
      <c r="VVN39" s="372"/>
      <c r="VVO39" s="372"/>
      <c r="VVP39" s="372"/>
      <c r="VVQ39" s="372"/>
      <c r="VVR39" s="372"/>
      <c r="VVS39" s="372"/>
      <c r="VVT39" s="372"/>
      <c r="VVU39" s="372"/>
      <c r="VVV39" s="372"/>
      <c r="VVW39" s="372"/>
      <c r="VVX39" s="372"/>
      <c r="VVY39" s="372"/>
      <c r="VVZ39" s="372"/>
      <c r="VWA39" s="372"/>
      <c r="VWB39" s="372"/>
      <c r="VWC39" s="372"/>
      <c r="VWD39" s="372"/>
      <c r="VWE39" s="372"/>
      <c r="VWF39" s="372"/>
      <c r="VWG39" s="372"/>
      <c r="VWH39" s="372"/>
      <c r="VWI39" s="372"/>
      <c r="VWJ39" s="372"/>
      <c r="VWK39" s="372"/>
      <c r="VWL39" s="372"/>
      <c r="VWM39" s="372"/>
      <c r="VWN39" s="372"/>
      <c r="VWO39" s="372"/>
      <c r="VWP39" s="372"/>
      <c r="VWQ39" s="372"/>
      <c r="VWR39" s="372"/>
      <c r="VWS39" s="372"/>
      <c r="VWT39" s="372"/>
      <c r="VWU39" s="372"/>
      <c r="VWV39" s="372"/>
      <c r="VWW39" s="372"/>
      <c r="VWX39" s="372"/>
      <c r="VWY39" s="372"/>
      <c r="VWZ39" s="372"/>
      <c r="VXA39" s="372"/>
      <c r="VXB39" s="372"/>
      <c r="VXC39" s="372"/>
      <c r="VXD39" s="372"/>
      <c r="VXE39" s="372"/>
      <c r="VXF39" s="372"/>
      <c r="VXG39" s="372"/>
      <c r="VXH39" s="372"/>
      <c r="VXI39" s="372"/>
      <c r="VXJ39" s="372"/>
      <c r="VXK39" s="372"/>
      <c r="VXL39" s="372"/>
      <c r="VXM39" s="372"/>
      <c r="VXN39" s="372"/>
      <c r="VXO39" s="372"/>
      <c r="VXP39" s="372"/>
      <c r="VXQ39" s="372"/>
      <c r="VXR39" s="372"/>
      <c r="VXS39" s="372"/>
      <c r="VXT39" s="372"/>
      <c r="VXU39" s="372"/>
      <c r="VXV39" s="372"/>
      <c r="VXW39" s="372"/>
      <c r="VXX39" s="372"/>
      <c r="VXY39" s="372"/>
      <c r="VXZ39" s="372"/>
      <c r="VYA39" s="372"/>
      <c r="VYB39" s="372"/>
      <c r="VYC39" s="372"/>
      <c r="VYD39" s="372"/>
      <c r="VYE39" s="372"/>
      <c r="VYF39" s="372"/>
      <c r="VYG39" s="372"/>
      <c r="VYH39" s="372"/>
      <c r="VYI39" s="372"/>
      <c r="VYJ39" s="372"/>
      <c r="VYK39" s="372"/>
      <c r="VYL39" s="372"/>
      <c r="VYM39" s="372"/>
      <c r="VYN39" s="372"/>
      <c r="VYO39" s="372"/>
      <c r="VYP39" s="372"/>
      <c r="VYQ39" s="372"/>
      <c r="VYR39" s="372"/>
      <c r="VYS39" s="372"/>
      <c r="VYT39" s="372"/>
      <c r="VYU39" s="372"/>
      <c r="VYV39" s="372"/>
      <c r="VYW39" s="372"/>
      <c r="VYX39" s="372"/>
      <c r="VYY39" s="372"/>
      <c r="VYZ39" s="372"/>
      <c r="VZA39" s="372"/>
      <c r="VZB39" s="372"/>
      <c r="VZC39" s="372"/>
      <c r="VZD39" s="372"/>
      <c r="VZE39" s="372"/>
      <c r="VZF39" s="372"/>
      <c r="VZG39" s="372"/>
      <c r="VZH39" s="372"/>
      <c r="VZI39" s="372"/>
      <c r="VZJ39" s="372"/>
      <c r="VZK39" s="372"/>
      <c r="VZL39" s="372"/>
      <c r="VZM39" s="372"/>
      <c r="VZN39" s="372"/>
      <c r="VZO39" s="372"/>
      <c r="VZP39" s="372"/>
      <c r="VZQ39" s="372"/>
      <c r="VZR39" s="372"/>
      <c r="VZS39" s="372"/>
      <c r="VZT39" s="372"/>
      <c r="VZU39" s="372"/>
      <c r="VZV39" s="372"/>
      <c r="VZW39" s="372"/>
      <c r="VZX39" s="372"/>
      <c r="VZY39" s="372"/>
      <c r="VZZ39" s="372"/>
      <c r="WAA39" s="372"/>
      <c r="WAB39" s="372"/>
      <c r="WAC39" s="372"/>
      <c r="WAD39" s="372"/>
      <c r="WAE39" s="372"/>
      <c r="WAF39" s="372"/>
      <c r="WAG39" s="372"/>
      <c r="WAH39" s="372"/>
      <c r="WAI39" s="372"/>
      <c r="WAJ39" s="372"/>
      <c r="WAK39" s="372"/>
      <c r="WAL39" s="372"/>
      <c r="WAM39" s="372"/>
      <c r="WAN39" s="372"/>
      <c r="WAO39" s="372"/>
      <c r="WAP39" s="372"/>
      <c r="WAQ39" s="372"/>
      <c r="WAR39" s="372"/>
      <c r="WAS39" s="372"/>
      <c r="WAT39" s="372"/>
      <c r="WAU39" s="372"/>
      <c r="WAV39" s="372"/>
      <c r="WAW39" s="372"/>
      <c r="WAX39" s="372"/>
      <c r="WAY39" s="372"/>
      <c r="WAZ39" s="372"/>
      <c r="WBA39" s="372"/>
      <c r="WBB39" s="372"/>
      <c r="WBC39" s="372"/>
      <c r="WBD39" s="372"/>
      <c r="WBE39" s="372"/>
      <c r="WBF39" s="372"/>
      <c r="WBG39" s="372"/>
      <c r="WBH39" s="372"/>
      <c r="WBI39" s="372"/>
      <c r="WBJ39" s="372"/>
      <c r="WBK39" s="372"/>
      <c r="WBL39" s="372"/>
      <c r="WBM39" s="372"/>
      <c r="WBN39" s="372"/>
      <c r="WBO39" s="372"/>
      <c r="WBP39" s="372"/>
      <c r="WBQ39" s="372"/>
      <c r="WBR39" s="372"/>
      <c r="WBS39" s="372"/>
      <c r="WBT39" s="372"/>
      <c r="WBU39" s="372"/>
      <c r="WBV39" s="372"/>
      <c r="WBW39" s="372"/>
      <c r="WBX39" s="372"/>
      <c r="WBY39" s="372"/>
      <c r="WBZ39" s="372"/>
      <c r="WCA39" s="372"/>
      <c r="WCB39" s="372"/>
      <c r="WCC39" s="372"/>
      <c r="WCD39" s="372"/>
      <c r="WCE39" s="372"/>
      <c r="WCF39" s="372"/>
      <c r="WCG39" s="372"/>
      <c r="WCH39" s="372"/>
      <c r="WCI39" s="372"/>
      <c r="WCJ39" s="372"/>
      <c r="WCK39" s="372"/>
      <c r="WCL39" s="372"/>
      <c r="WCM39" s="372"/>
      <c r="WCN39" s="372"/>
      <c r="WCO39" s="372"/>
      <c r="WCP39" s="372"/>
      <c r="WCQ39" s="372"/>
      <c r="WCR39" s="372"/>
      <c r="WCS39" s="372"/>
      <c r="WCT39" s="372"/>
      <c r="WCU39" s="372"/>
      <c r="WCV39" s="372"/>
      <c r="WCW39" s="372"/>
      <c r="WCX39" s="372"/>
      <c r="WCY39" s="372"/>
      <c r="WCZ39" s="372"/>
      <c r="WDA39" s="372"/>
      <c r="WDB39" s="372"/>
      <c r="WDC39" s="372"/>
      <c r="WDD39" s="372"/>
      <c r="WDE39" s="372"/>
      <c r="WDF39" s="372"/>
      <c r="WDG39" s="372"/>
      <c r="WDH39" s="372"/>
      <c r="WDI39" s="372"/>
      <c r="WDJ39" s="372"/>
      <c r="WDK39" s="372"/>
      <c r="WDL39" s="372"/>
      <c r="WDM39" s="372"/>
      <c r="WDN39" s="372"/>
      <c r="WDO39" s="372"/>
      <c r="WDP39" s="372"/>
      <c r="WDQ39" s="372"/>
      <c r="WDR39" s="372"/>
      <c r="WDS39" s="372"/>
      <c r="WDT39" s="372"/>
      <c r="WDU39" s="372"/>
      <c r="WDV39" s="372"/>
      <c r="WDW39" s="372"/>
      <c r="WDX39" s="372"/>
      <c r="WDY39" s="372"/>
      <c r="WDZ39" s="372"/>
      <c r="WEA39" s="372"/>
      <c r="WEB39" s="372"/>
      <c r="WEC39" s="372"/>
      <c r="WED39" s="372"/>
      <c r="WEE39" s="372"/>
      <c r="WEF39" s="372"/>
      <c r="WEG39" s="372"/>
      <c r="WEH39" s="372"/>
      <c r="WEI39" s="372"/>
      <c r="WEJ39" s="372"/>
      <c r="WEK39" s="372"/>
      <c r="WEL39" s="372"/>
      <c r="WEM39" s="372"/>
      <c r="WEN39" s="372"/>
      <c r="WEO39" s="372"/>
      <c r="WEP39" s="372"/>
      <c r="WEQ39" s="372"/>
      <c r="WER39" s="372"/>
      <c r="WES39" s="372"/>
      <c r="WET39" s="372"/>
      <c r="WEU39" s="372"/>
      <c r="WEV39" s="372"/>
      <c r="WEW39" s="372"/>
      <c r="WEX39" s="372"/>
      <c r="WEY39" s="372"/>
      <c r="WEZ39" s="372"/>
      <c r="WFA39" s="372"/>
      <c r="WFB39" s="372"/>
      <c r="WFC39" s="372"/>
      <c r="WFD39" s="372"/>
      <c r="WFE39" s="372"/>
      <c r="WFF39" s="372"/>
      <c r="WFG39" s="372"/>
      <c r="WFH39" s="372"/>
      <c r="WFI39" s="372"/>
      <c r="WFJ39" s="372"/>
      <c r="WFK39" s="372"/>
      <c r="WFL39" s="372"/>
      <c r="WFM39" s="372"/>
      <c r="WFN39" s="372"/>
      <c r="WFO39" s="372"/>
      <c r="WFP39" s="372"/>
      <c r="WFQ39" s="372"/>
      <c r="WFR39" s="372"/>
      <c r="WFS39" s="372"/>
      <c r="WFT39" s="372"/>
      <c r="WFU39" s="372"/>
      <c r="WFV39" s="372"/>
      <c r="WFW39" s="372"/>
      <c r="WFX39" s="372"/>
      <c r="WFY39" s="372"/>
      <c r="WFZ39" s="372"/>
      <c r="WGA39" s="372"/>
      <c r="WGB39" s="372"/>
      <c r="WGC39" s="372"/>
      <c r="WGD39" s="372"/>
      <c r="WGE39" s="372"/>
      <c r="WGF39" s="372"/>
      <c r="WGG39" s="372"/>
      <c r="WGH39" s="372"/>
      <c r="WGI39" s="372"/>
      <c r="WGJ39" s="372"/>
      <c r="WGK39" s="372"/>
      <c r="WGL39" s="372"/>
      <c r="WGM39" s="372"/>
      <c r="WGN39" s="372"/>
      <c r="WGO39" s="372"/>
      <c r="WGP39" s="372"/>
      <c r="WGQ39" s="372"/>
      <c r="WGR39" s="372"/>
      <c r="WGS39" s="372"/>
      <c r="WGT39" s="372"/>
      <c r="WGU39" s="372"/>
      <c r="WGV39" s="372"/>
      <c r="WGW39" s="372"/>
      <c r="WGX39" s="372"/>
      <c r="WGY39" s="372"/>
      <c r="WGZ39" s="372"/>
      <c r="WHA39" s="372"/>
      <c r="WHB39" s="372"/>
      <c r="WHC39" s="372"/>
      <c r="WHD39" s="372"/>
      <c r="WHE39" s="372"/>
      <c r="WHF39" s="372"/>
      <c r="WHG39" s="372"/>
      <c r="WHH39" s="372"/>
      <c r="WHI39" s="372"/>
      <c r="WHJ39" s="372"/>
      <c r="WHK39" s="372"/>
      <c r="WHL39" s="372"/>
      <c r="WHM39" s="372"/>
      <c r="WHN39" s="372"/>
      <c r="WHO39" s="372"/>
      <c r="WHP39" s="372"/>
      <c r="WHQ39" s="372"/>
      <c r="WHR39" s="372"/>
      <c r="WHS39" s="372"/>
      <c r="WHT39" s="372"/>
      <c r="WHU39" s="372"/>
      <c r="WHV39" s="372"/>
      <c r="WHW39" s="372"/>
      <c r="WHX39" s="372"/>
      <c r="WHY39" s="372"/>
      <c r="WHZ39" s="372"/>
      <c r="WIA39" s="372"/>
      <c r="WIB39" s="372"/>
      <c r="WIC39" s="372"/>
      <c r="WID39" s="372"/>
      <c r="WIE39" s="372"/>
      <c r="WIF39" s="372"/>
      <c r="WIG39" s="372"/>
      <c r="WIH39" s="372"/>
      <c r="WII39" s="372"/>
      <c r="WIJ39" s="372"/>
      <c r="WIK39" s="372"/>
      <c r="WIL39" s="372"/>
      <c r="WIM39" s="372"/>
      <c r="WIN39" s="372"/>
      <c r="WIO39" s="372"/>
      <c r="WIP39" s="372"/>
      <c r="WIQ39" s="372"/>
      <c r="WIR39" s="372"/>
      <c r="WIS39" s="372"/>
      <c r="WIT39" s="372"/>
      <c r="WIU39" s="372"/>
      <c r="WIV39" s="372"/>
      <c r="WIW39" s="372"/>
      <c r="WIX39" s="372"/>
      <c r="WIY39" s="372"/>
      <c r="WIZ39" s="372"/>
      <c r="WJA39" s="372"/>
      <c r="WJB39" s="372"/>
      <c r="WJC39" s="372"/>
      <c r="WJD39" s="372"/>
      <c r="WJE39" s="372"/>
      <c r="WJF39" s="372"/>
      <c r="WJG39" s="372"/>
      <c r="WJH39" s="372"/>
      <c r="WJI39" s="372"/>
      <c r="WJJ39" s="372"/>
      <c r="WJK39" s="372"/>
      <c r="WJL39" s="372"/>
      <c r="WJM39" s="372"/>
      <c r="WJN39" s="372"/>
      <c r="WJO39" s="372"/>
      <c r="WJP39" s="372"/>
      <c r="WJQ39" s="372"/>
      <c r="WJR39" s="372"/>
      <c r="WJS39" s="372"/>
      <c r="WJT39" s="372"/>
      <c r="WJU39" s="372"/>
      <c r="WJV39" s="372"/>
      <c r="WJW39" s="372"/>
      <c r="WJX39" s="372"/>
      <c r="WJY39" s="372"/>
      <c r="WJZ39" s="372"/>
      <c r="WKA39" s="372"/>
      <c r="WKB39" s="372"/>
      <c r="WKC39" s="372"/>
      <c r="WKD39" s="372"/>
      <c r="WKE39" s="372"/>
      <c r="WKF39" s="372"/>
      <c r="WKG39" s="372"/>
      <c r="WKH39" s="372"/>
      <c r="WKI39" s="372"/>
      <c r="WKJ39" s="372"/>
      <c r="WKK39" s="372"/>
      <c r="WKL39" s="372"/>
      <c r="WKM39" s="372"/>
      <c r="WKN39" s="372"/>
      <c r="WKO39" s="372"/>
      <c r="WKP39" s="372"/>
      <c r="WKQ39" s="372"/>
      <c r="WKR39" s="372"/>
      <c r="WKS39" s="372"/>
      <c r="WKT39" s="372"/>
      <c r="WKU39" s="372"/>
      <c r="WKV39" s="372"/>
      <c r="WKW39" s="372"/>
      <c r="WKX39" s="372"/>
      <c r="WKY39" s="372"/>
      <c r="WKZ39" s="372"/>
      <c r="WLA39" s="372"/>
      <c r="WLB39" s="372"/>
      <c r="WLC39" s="372"/>
      <c r="WLD39" s="372"/>
      <c r="WLE39" s="372"/>
      <c r="WLF39" s="372"/>
      <c r="WLG39" s="372"/>
      <c r="WLH39" s="372"/>
      <c r="WLI39" s="372"/>
      <c r="WLJ39" s="372"/>
      <c r="WLK39" s="372"/>
      <c r="WLL39" s="372"/>
      <c r="WLM39" s="372"/>
      <c r="WLN39" s="372"/>
      <c r="WLO39" s="372"/>
      <c r="WLP39" s="372"/>
      <c r="WLQ39" s="372"/>
      <c r="WLR39" s="372"/>
      <c r="WLS39" s="372"/>
      <c r="WLT39" s="372"/>
      <c r="WLU39" s="372"/>
      <c r="WLV39" s="372"/>
      <c r="WLW39" s="372"/>
      <c r="WLX39" s="372"/>
      <c r="WLY39" s="372"/>
      <c r="WLZ39" s="372"/>
      <c r="WMA39" s="372"/>
      <c r="WMB39" s="372"/>
      <c r="WMC39" s="372"/>
      <c r="WMD39" s="372"/>
      <c r="WME39" s="372"/>
      <c r="WMF39" s="372"/>
      <c r="WMG39" s="372"/>
      <c r="WMH39" s="372"/>
      <c r="WMI39" s="372"/>
      <c r="WMJ39" s="372"/>
      <c r="WMK39" s="372"/>
      <c r="WML39" s="372"/>
      <c r="WMM39" s="372"/>
      <c r="WMN39" s="372"/>
      <c r="WMO39" s="372"/>
      <c r="WMP39" s="372"/>
      <c r="WMQ39" s="372"/>
      <c r="WMR39" s="372"/>
      <c r="WMS39" s="372"/>
      <c r="WMT39" s="372"/>
      <c r="WMU39" s="372"/>
      <c r="WMV39" s="372"/>
      <c r="WMW39" s="372"/>
      <c r="WMX39" s="372"/>
      <c r="WMY39" s="372"/>
      <c r="WMZ39" s="372"/>
      <c r="WNA39" s="372"/>
      <c r="WNB39" s="372"/>
      <c r="WNC39" s="372"/>
      <c r="WND39" s="372"/>
      <c r="WNE39" s="372"/>
      <c r="WNF39" s="372"/>
      <c r="WNG39" s="372"/>
      <c r="WNH39" s="372"/>
      <c r="WNI39" s="372"/>
      <c r="WNJ39" s="372"/>
      <c r="WNK39" s="372"/>
      <c r="WNL39" s="372"/>
      <c r="WNM39" s="372"/>
      <c r="WNN39" s="372"/>
      <c r="WNO39" s="372"/>
      <c r="WNP39" s="372"/>
      <c r="WNQ39" s="372"/>
      <c r="WNR39" s="372"/>
      <c r="WNS39" s="372"/>
      <c r="WNT39" s="372"/>
      <c r="WNU39" s="372"/>
      <c r="WNV39" s="372"/>
      <c r="WNW39" s="372"/>
      <c r="WNX39" s="372"/>
      <c r="WNY39" s="372"/>
      <c r="WNZ39" s="372"/>
      <c r="WOA39" s="372"/>
      <c r="WOB39" s="372"/>
      <c r="WOC39" s="372"/>
      <c r="WOD39" s="372"/>
      <c r="WOE39" s="372"/>
      <c r="WOF39" s="372"/>
      <c r="WOG39" s="372"/>
      <c r="WOH39" s="372"/>
      <c r="WOI39" s="372"/>
      <c r="WOJ39" s="372"/>
      <c r="WOK39" s="372"/>
      <c r="WOL39" s="372"/>
      <c r="WOM39" s="372"/>
      <c r="WON39" s="372"/>
      <c r="WOO39" s="372"/>
      <c r="WOP39" s="372"/>
      <c r="WOQ39" s="372"/>
      <c r="WOR39" s="372"/>
      <c r="WOS39" s="372"/>
      <c r="WOT39" s="372"/>
      <c r="WOU39" s="372"/>
      <c r="WOV39" s="372"/>
      <c r="WOW39" s="372"/>
      <c r="WOX39" s="372"/>
      <c r="WOY39" s="372"/>
      <c r="WOZ39" s="372"/>
      <c r="WPA39" s="372"/>
      <c r="WPB39" s="372"/>
      <c r="WPC39" s="372"/>
      <c r="WPD39" s="372"/>
      <c r="WPE39" s="372"/>
      <c r="WPF39" s="372"/>
      <c r="WPG39" s="372"/>
      <c r="WPH39" s="372"/>
      <c r="WPI39" s="372"/>
      <c r="WPJ39" s="372"/>
      <c r="WPK39" s="372"/>
      <c r="WPL39" s="372"/>
      <c r="WPM39" s="372"/>
      <c r="WPN39" s="372"/>
      <c r="WPO39" s="372"/>
      <c r="WPP39" s="372"/>
      <c r="WPQ39" s="372"/>
      <c r="WPR39" s="372"/>
      <c r="WPS39" s="372"/>
      <c r="WPT39" s="372"/>
      <c r="WPU39" s="372"/>
      <c r="WPV39" s="372"/>
      <c r="WPW39" s="372"/>
      <c r="WPX39" s="372"/>
      <c r="WPY39" s="372"/>
      <c r="WPZ39" s="372"/>
      <c r="WQA39" s="372"/>
      <c r="WQB39" s="372"/>
      <c r="WQC39" s="372"/>
      <c r="WQD39" s="372"/>
      <c r="WQE39" s="372"/>
      <c r="WQF39" s="372"/>
      <c r="WQG39" s="372"/>
      <c r="WQH39" s="372"/>
      <c r="WQI39" s="372"/>
      <c r="WQJ39" s="372"/>
      <c r="WQK39" s="372"/>
      <c r="WQL39" s="372"/>
      <c r="WQM39" s="372"/>
      <c r="WQN39" s="372"/>
      <c r="WQO39" s="372"/>
      <c r="WQP39" s="372"/>
      <c r="WQQ39" s="372"/>
      <c r="WQR39" s="372"/>
      <c r="WQS39" s="372"/>
      <c r="WQT39" s="372"/>
      <c r="WQU39" s="372"/>
      <c r="WQV39" s="372"/>
      <c r="WQW39" s="372"/>
      <c r="WQX39" s="372"/>
      <c r="WQY39" s="372"/>
      <c r="WQZ39" s="372"/>
      <c r="WRA39" s="372"/>
      <c r="WRB39" s="372"/>
      <c r="WRC39" s="372"/>
      <c r="WRD39" s="372"/>
      <c r="WRE39" s="372"/>
      <c r="WRF39" s="372"/>
      <c r="WRG39" s="372"/>
      <c r="WRH39" s="372"/>
      <c r="WRI39" s="372"/>
      <c r="WRJ39" s="372"/>
      <c r="WRK39" s="372"/>
      <c r="WRL39" s="372"/>
      <c r="WRM39" s="372"/>
      <c r="WRN39" s="372"/>
      <c r="WRO39" s="372"/>
      <c r="WRP39" s="372"/>
      <c r="WRQ39" s="372"/>
      <c r="WRR39" s="372"/>
      <c r="WRS39" s="372"/>
      <c r="WRT39" s="372"/>
      <c r="WRU39" s="372"/>
      <c r="WRV39" s="372"/>
      <c r="WRW39" s="372"/>
      <c r="WRX39" s="372"/>
      <c r="WRY39" s="372"/>
      <c r="WRZ39" s="372"/>
      <c r="WSA39" s="372"/>
      <c r="WSB39" s="372"/>
      <c r="WSC39" s="372"/>
      <c r="WSD39" s="372"/>
      <c r="WSE39" s="372"/>
      <c r="WSF39" s="372"/>
      <c r="WSG39" s="372"/>
      <c r="WSH39" s="372"/>
      <c r="WSI39" s="372"/>
      <c r="WSJ39" s="372"/>
      <c r="WSK39" s="372"/>
      <c r="WSL39" s="372"/>
      <c r="WSM39" s="372"/>
      <c r="WSN39" s="372"/>
      <c r="WSO39" s="372"/>
      <c r="WSP39" s="372"/>
      <c r="WSQ39" s="372"/>
      <c r="WSR39" s="372"/>
      <c r="WSS39" s="372"/>
      <c r="WST39" s="372"/>
      <c r="WSU39" s="372"/>
      <c r="WSV39" s="372"/>
      <c r="WSW39" s="372"/>
      <c r="WSX39" s="372"/>
      <c r="WSY39" s="372"/>
      <c r="WSZ39" s="372"/>
      <c r="WTA39" s="372"/>
      <c r="WTB39" s="372"/>
      <c r="WTC39" s="372"/>
      <c r="WTD39" s="372"/>
      <c r="WTE39" s="372"/>
      <c r="WTF39" s="372"/>
      <c r="WTG39" s="372"/>
      <c r="WTH39" s="372"/>
      <c r="WTI39" s="372"/>
      <c r="WTJ39" s="372"/>
      <c r="WTK39" s="372"/>
      <c r="WTL39" s="372"/>
      <c r="WTM39" s="372"/>
      <c r="WTN39" s="372"/>
      <c r="WTO39" s="372"/>
      <c r="WTP39" s="372"/>
      <c r="WTQ39" s="372"/>
      <c r="WTR39" s="372"/>
      <c r="WTS39" s="372"/>
      <c r="WTT39" s="372"/>
      <c r="WTU39" s="372"/>
      <c r="WTV39" s="372"/>
      <c r="WTW39" s="372"/>
      <c r="WTX39" s="372"/>
      <c r="WTY39" s="372"/>
      <c r="WTZ39" s="372"/>
      <c r="WUA39" s="372"/>
      <c r="WUB39" s="372"/>
      <c r="WUC39" s="372"/>
      <c r="WUD39" s="372"/>
      <c r="WUE39" s="372"/>
      <c r="WUF39" s="372"/>
      <c r="WUG39" s="372"/>
      <c r="WUH39" s="372"/>
      <c r="WUI39" s="372"/>
      <c r="WUJ39" s="372"/>
      <c r="WUK39" s="372"/>
      <c r="WUL39" s="372"/>
      <c r="WUM39" s="372"/>
      <c r="WUN39" s="372"/>
      <c r="WUO39" s="372"/>
      <c r="WUP39" s="372"/>
      <c r="WUQ39" s="372"/>
      <c r="WUR39" s="372"/>
      <c r="WUS39" s="372"/>
      <c r="WUT39" s="372"/>
      <c r="WUU39" s="372"/>
      <c r="WUV39" s="372"/>
      <c r="WUW39" s="372"/>
      <c r="WUX39" s="372"/>
      <c r="WUY39" s="372"/>
      <c r="WUZ39" s="372"/>
      <c r="WVA39" s="372"/>
      <c r="WVB39" s="372"/>
      <c r="WVC39" s="372"/>
      <c r="WVD39" s="372"/>
      <c r="WVE39" s="372"/>
      <c r="WVF39" s="372"/>
      <c r="WVG39" s="372"/>
      <c r="WVH39" s="372"/>
      <c r="WVI39" s="372"/>
      <c r="WVJ39" s="372"/>
      <c r="WVK39" s="372"/>
      <c r="WVL39" s="372"/>
      <c r="WVM39" s="372"/>
      <c r="WVN39" s="372"/>
      <c r="WVO39" s="372"/>
      <c r="WVP39" s="372"/>
      <c r="WVQ39" s="372"/>
      <c r="WVR39" s="372"/>
      <c r="WVS39" s="372"/>
      <c r="WVT39" s="372"/>
      <c r="WVU39" s="372"/>
      <c r="WVV39" s="372"/>
      <c r="WVW39" s="372"/>
      <c r="WVX39" s="372"/>
      <c r="WVY39" s="372"/>
      <c r="WVZ39" s="372"/>
      <c r="WWA39" s="372"/>
      <c r="WWB39" s="372"/>
      <c r="WWC39" s="372"/>
      <c r="WWD39" s="372"/>
      <c r="WWE39" s="372"/>
      <c r="WWF39" s="372"/>
      <c r="WWG39" s="372"/>
      <c r="WWH39" s="372"/>
      <c r="WWI39" s="372"/>
      <c r="WWJ39" s="372"/>
      <c r="WWK39" s="372"/>
      <c r="WWL39" s="372"/>
      <c r="WWM39" s="372"/>
      <c r="WWN39" s="372"/>
      <c r="WWO39" s="372"/>
      <c r="WWP39" s="372"/>
      <c r="WWQ39" s="372"/>
      <c r="WWR39" s="372"/>
      <c r="WWS39" s="372"/>
      <c r="WWT39" s="372"/>
      <c r="WWU39" s="372"/>
      <c r="WWV39" s="372"/>
      <c r="WWW39" s="372"/>
      <c r="WWX39" s="372"/>
      <c r="WWY39" s="372"/>
      <c r="WWZ39" s="372"/>
      <c r="WXA39" s="372"/>
      <c r="WXB39" s="372"/>
      <c r="WXC39" s="372"/>
      <c r="WXD39" s="372"/>
      <c r="WXE39" s="372"/>
      <c r="WXF39" s="372"/>
      <c r="WXG39" s="372"/>
      <c r="WXH39" s="372"/>
      <c r="WXI39" s="372"/>
      <c r="WXJ39" s="372"/>
      <c r="WXK39" s="372"/>
      <c r="WXL39" s="372"/>
      <c r="WXM39" s="372"/>
      <c r="WXN39" s="372"/>
      <c r="WXO39" s="372"/>
      <c r="WXP39" s="372"/>
      <c r="WXQ39" s="372"/>
      <c r="WXR39" s="372"/>
      <c r="WXS39" s="372"/>
      <c r="WXT39" s="372"/>
      <c r="WXU39" s="372"/>
      <c r="WXV39" s="372"/>
      <c r="WXW39" s="372"/>
      <c r="WXX39" s="372"/>
      <c r="WXY39" s="372"/>
      <c r="WXZ39" s="372"/>
      <c r="WYA39" s="372"/>
      <c r="WYB39" s="372"/>
      <c r="WYC39" s="372"/>
      <c r="WYD39" s="372"/>
      <c r="WYE39" s="372"/>
      <c r="WYF39" s="372"/>
      <c r="WYG39" s="372"/>
      <c r="WYH39" s="372"/>
      <c r="WYI39" s="372"/>
      <c r="WYJ39" s="372"/>
      <c r="WYK39" s="372"/>
      <c r="WYL39" s="372"/>
      <c r="WYM39" s="372"/>
      <c r="WYN39" s="372"/>
      <c r="WYO39" s="372"/>
      <c r="WYP39" s="372"/>
      <c r="WYQ39" s="372"/>
      <c r="WYR39" s="372"/>
      <c r="WYS39" s="372"/>
      <c r="WYT39" s="372"/>
      <c r="WYU39" s="372"/>
      <c r="WYV39" s="372"/>
      <c r="WYW39" s="372"/>
      <c r="WYX39" s="372"/>
      <c r="WYY39" s="372"/>
      <c r="WYZ39" s="372"/>
      <c r="WZA39" s="372"/>
      <c r="WZB39" s="372"/>
      <c r="WZC39" s="372"/>
      <c r="WZD39" s="372"/>
      <c r="WZE39" s="372"/>
      <c r="WZF39" s="372"/>
      <c r="WZG39" s="372"/>
      <c r="WZH39" s="372"/>
      <c r="WZI39" s="372"/>
      <c r="WZJ39" s="372"/>
      <c r="WZK39" s="372"/>
      <c r="WZL39" s="372"/>
      <c r="WZM39" s="372"/>
      <c r="WZN39" s="372"/>
      <c r="WZO39" s="372"/>
      <c r="WZP39" s="372"/>
      <c r="WZQ39" s="372"/>
      <c r="WZR39" s="372"/>
      <c r="WZS39" s="372"/>
      <c r="WZT39" s="372"/>
      <c r="WZU39" s="372"/>
      <c r="WZV39" s="372"/>
      <c r="WZW39" s="372"/>
      <c r="WZX39" s="372"/>
      <c r="WZY39" s="372"/>
      <c r="WZZ39" s="372"/>
      <c r="XAA39" s="372"/>
      <c r="XAB39" s="372"/>
      <c r="XAC39" s="372"/>
      <c r="XAD39" s="372"/>
      <c r="XAE39" s="372"/>
      <c r="XAF39" s="372"/>
      <c r="XAG39" s="372"/>
      <c r="XAH39" s="372"/>
      <c r="XAI39" s="372"/>
      <c r="XAJ39" s="372"/>
      <c r="XAK39" s="372"/>
      <c r="XAL39" s="372"/>
      <c r="XAM39" s="372"/>
      <c r="XAN39" s="372"/>
      <c r="XAO39" s="372"/>
      <c r="XAP39" s="372"/>
      <c r="XAQ39" s="372"/>
      <c r="XAR39" s="372"/>
      <c r="XAS39" s="372"/>
      <c r="XAT39" s="372"/>
      <c r="XAU39" s="372"/>
      <c r="XAV39" s="372"/>
      <c r="XAW39" s="372"/>
      <c r="XAX39" s="372"/>
      <c r="XAY39" s="372"/>
      <c r="XAZ39" s="372"/>
      <c r="XBA39" s="372"/>
      <c r="XBB39" s="372"/>
      <c r="XBC39" s="372"/>
      <c r="XBD39" s="372"/>
      <c r="XBE39" s="372"/>
      <c r="XBF39" s="372"/>
      <c r="XBG39" s="372"/>
      <c r="XBH39" s="372"/>
      <c r="XBI39" s="372"/>
      <c r="XBJ39" s="372"/>
      <c r="XBK39" s="372"/>
      <c r="XBL39" s="372"/>
      <c r="XBM39" s="372"/>
      <c r="XBN39" s="372"/>
      <c r="XBO39" s="372"/>
      <c r="XBP39" s="372"/>
      <c r="XBQ39" s="372"/>
      <c r="XBR39" s="372"/>
      <c r="XBS39" s="372"/>
      <c r="XBT39" s="372"/>
      <c r="XBU39" s="372"/>
      <c r="XBV39" s="372"/>
      <c r="XBW39" s="372"/>
      <c r="XBX39" s="372"/>
      <c r="XBY39" s="372"/>
      <c r="XBZ39" s="372"/>
      <c r="XCA39" s="372"/>
      <c r="XCB39" s="372"/>
      <c r="XCC39" s="372"/>
      <c r="XCD39" s="372"/>
      <c r="XCE39" s="372"/>
      <c r="XCF39" s="372"/>
      <c r="XCG39" s="372"/>
      <c r="XCH39" s="372"/>
      <c r="XCI39" s="372"/>
      <c r="XCJ39" s="372"/>
      <c r="XCK39" s="372"/>
      <c r="XCL39" s="372"/>
      <c r="XCM39" s="372"/>
      <c r="XCN39" s="372"/>
      <c r="XCO39" s="372"/>
      <c r="XCP39" s="372"/>
      <c r="XCQ39" s="372"/>
      <c r="XCR39" s="372"/>
      <c r="XCS39" s="372"/>
      <c r="XCT39" s="372"/>
      <c r="XCU39" s="372"/>
      <c r="XCV39" s="372"/>
      <c r="XCW39" s="372"/>
      <c r="XCX39" s="372"/>
      <c r="XCY39" s="372"/>
      <c r="XCZ39" s="372"/>
      <c r="XDA39" s="372"/>
      <c r="XDB39" s="372"/>
      <c r="XDC39" s="372"/>
      <c r="XDD39" s="372"/>
      <c r="XDE39" s="372"/>
      <c r="XDF39" s="372"/>
      <c r="XDG39" s="372"/>
      <c r="XDH39" s="372"/>
      <c r="XDI39" s="372"/>
      <c r="XDJ39" s="372"/>
      <c r="XDK39" s="372"/>
      <c r="XDL39" s="372"/>
      <c r="XDM39" s="372"/>
      <c r="XDN39" s="372"/>
      <c r="XDO39" s="372"/>
      <c r="XDP39" s="372"/>
      <c r="XDQ39" s="372"/>
      <c r="XDR39" s="372"/>
      <c r="XDS39" s="372"/>
      <c r="XDT39" s="372"/>
      <c r="XDU39" s="372"/>
      <c r="XDV39" s="372"/>
      <c r="XDW39" s="372"/>
      <c r="XDX39" s="372"/>
      <c r="XDY39" s="372"/>
      <c r="XDZ39" s="372"/>
      <c r="XEA39" s="372"/>
      <c r="XEB39" s="372"/>
      <c r="XEC39" s="372"/>
      <c r="XED39" s="372"/>
      <c r="XEE39" s="372"/>
      <c r="XEF39" s="372"/>
      <c r="XEG39" s="372"/>
      <c r="XEH39" s="372"/>
      <c r="XEI39" s="372"/>
      <c r="XEJ39" s="372"/>
      <c r="XEK39" s="372"/>
      <c r="XEL39" s="372"/>
      <c r="XEM39" s="372"/>
      <c r="XEN39" s="372"/>
      <c r="XEO39" s="372"/>
      <c r="XEP39" s="372"/>
      <c r="XEQ39" s="372"/>
      <c r="XER39" s="372"/>
      <c r="XES39" s="372"/>
      <c r="XET39" s="372"/>
      <c r="XEU39" s="372"/>
      <c r="XEV39" s="372"/>
      <c r="XEW39" s="372"/>
      <c r="XEX39" s="372"/>
      <c r="XEY39" s="372"/>
      <c r="XEZ39" s="372"/>
      <c r="XFA39" s="372"/>
      <c r="XFB39" s="372"/>
    </row>
    <row r="40" spans="1:16382" s="93" customFormat="1" ht="12.6" customHeight="1" x14ac:dyDescent="0.2">
      <c r="A40" s="15"/>
      <c r="B40" s="116"/>
      <c r="C40" s="339" t="s">
        <v>382</v>
      </c>
      <c r="D40" s="149" t="s">
        <v>14</v>
      </c>
      <c r="E40" s="116"/>
      <c r="F40" s="309">
        <f>F41+F42+F43</f>
        <v>0</v>
      </c>
      <c r="G40" s="309">
        <f t="shared" ref="G40:N40" si="8">G41+G42+G43</f>
        <v>0</v>
      </c>
      <c r="H40" s="309">
        <f t="shared" si="8"/>
        <v>0</v>
      </c>
      <c r="I40" s="309">
        <f t="shared" si="8"/>
        <v>0</v>
      </c>
      <c r="J40" s="309">
        <f t="shared" si="8"/>
        <v>0</v>
      </c>
      <c r="K40" s="309">
        <f t="shared" si="8"/>
        <v>0</v>
      </c>
      <c r="L40" s="309">
        <f t="shared" si="8"/>
        <v>0</v>
      </c>
      <c r="M40" s="309">
        <f t="shared" si="8"/>
        <v>0</v>
      </c>
      <c r="N40" s="309">
        <f t="shared" si="8"/>
        <v>0</v>
      </c>
      <c r="O40" s="16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</row>
    <row r="41" spans="1:16382" s="93" customFormat="1" ht="12.6" customHeight="1" x14ac:dyDescent="0.2">
      <c r="A41" s="15"/>
      <c r="B41" s="116"/>
      <c r="C41" s="284" t="s">
        <v>383</v>
      </c>
      <c r="D41" s="148" t="s">
        <v>14</v>
      </c>
      <c r="E41" s="116"/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169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</row>
    <row r="42" spans="1:16382" s="93" customFormat="1" ht="12.6" customHeight="1" x14ac:dyDescent="0.2">
      <c r="A42" s="15"/>
      <c r="B42" s="116"/>
      <c r="C42" s="284" t="s">
        <v>384</v>
      </c>
      <c r="D42" s="148" t="s">
        <v>14</v>
      </c>
      <c r="E42" s="116"/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169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</row>
    <row r="43" spans="1:16382" s="93" customFormat="1" ht="12.6" customHeight="1" x14ac:dyDescent="0.2">
      <c r="A43" s="15"/>
      <c r="B43" s="116"/>
      <c r="C43" s="284" t="s">
        <v>385</v>
      </c>
      <c r="D43" s="148" t="s">
        <v>14</v>
      </c>
      <c r="E43" s="116"/>
      <c r="F43" s="306">
        <v>0</v>
      </c>
      <c r="G43" s="306">
        <v>0</v>
      </c>
      <c r="H43" s="306">
        <v>0</v>
      </c>
      <c r="I43" s="306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169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</row>
    <row r="44" spans="1:16382" s="93" customFormat="1" ht="12.6" customHeight="1" x14ac:dyDescent="0.2">
      <c r="A44" s="15"/>
      <c r="B44" s="116"/>
      <c r="C44" s="163"/>
      <c r="D44" s="164"/>
      <c r="E44" s="116"/>
      <c r="F44" s="300"/>
      <c r="G44" s="300"/>
      <c r="H44" s="300"/>
      <c r="I44" s="300"/>
      <c r="J44" s="300"/>
      <c r="K44" s="300"/>
      <c r="L44" s="300"/>
      <c r="M44" s="300"/>
      <c r="N44" s="300"/>
      <c r="O44" s="169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</row>
    <row r="45" spans="1:16382" s="93" customFormat="1" ht="12.6" customHeight="1" x14ac:dyDescent="0.2">
      <c r="A45" s="15"/>
      <c r="B45" s="116"/>
      <c r="C45" s="333" t="s">
        <v>431</v>
      </c>
      <c r="D45" s="288" t="s">
        <v>14</v>
      </c>
      <c r="E45" s="116"/>
      <c r="F45" s="385">
        <f>F27-F40</f>
        <v>13673.64485769099</v>
      </c>
      <c r="G45" s="385">
        <f t="shared" ref="G45:M45" si="9">G27-G40</f>
        <v>14157.505473834277</v>
      </c>
      <c r="H45" s="385">
        <f t="shared" si="9"/>
        <v>14524.954135034761</v>
      </c>
      <c r="I45" s="385">
        <f t="shared" si="9"/>
        <v>14832.754769325438</v>
      </c>
      <c r="J45" s="385">
        <f t="shared" si="9"/>
        <v>14939.55761464472</v>
      </c>
      <c r="K45" s="385">
        <f t="shared" si="9"/>
        <v>14804.404915342895</v>
      </c>
      <c r="L45" s="385">
        <f t="shared" si="9"/>
        <v>15053.830109780132</v>
      </c>
      <c r="M45" s="385">
        <f t="shared" si="9"/>
        <v>15310.105685523098</v>
      </c>
      <c r="N45" s="385">
        <f>N27-N40</f>
        <v>15574.57549170787</v>
      </c>
      <c r="O45" s="16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</row>
    <row r="46" spans="1:16382" s="93" customFormat="1" ht="12.6" customHeight="1" x14ac:dyDescent="0.2">
      <c r="A46" s="15"/>
      <c r="B46" s="116"/>
      <c r="C46" s="338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</row>
    <row r="47" spans="1:16382" ht="12.6" customHeight="1" x14ac:dyDescent="0.25">
      <c r="A47" s="4"/>
      <c r="B47" s="116"/>
      <c r="C47" s="292" t="s">
        <v>1</v>
      </c>
      <c r="D47" s="156"/>
      <c r="E47" s="116"/>
      <c r="F47" s="140"/>
      <c r="G47" s="140"/>
      <c r="H47" s="140"/>
      <c r="I47" s="140"/>
      <c r="J47" s="140"/>
      <c r="K47" s="140"/>
      <c r="L47" s="140"/>
      <c r="M47" s="140"/>
      <c r="N47" s="140"/>
      <c r="O47" s="169"/>
    </row>
    <row r="48" spans="1:16382" s="93" customFormat="1" ht="12.6" customHeight="1" x14ac:dyDescent="0.2">
      <c r="A48" s="15"/>
      <c r="B48" s="116"/>
      <c r="C48" s="283" t="s">
        <v>374</v>
      </c>
      <c r="D48" s="149" t="s">
        <v>14</v>
      </c>
      <c r="E48" s="116"/>
      <c r="F48" s="309">
        <f>F49+F55+F59</f>
        <v>283.90000000000009</v>
      </c>
      <c r="G48" s="309">
        <f t="shared" ref="G48:M48" si="10">G49+G55+G59</f>
        <v>1058.4638888888885</v>
      </c>
      <c r="H48" s="309">
        <f t="shared" si="10"/>
        <v>1974.0624999999995</v>
      </c>
      <c r="I48" s="309">
        <f t="shared" si="10"/>
        <v>2912.1958333333341</v>
      </c>
      <c r="J48" s="309">
        <f t="shared" si="10"/>
        <v>3872.8638888888891</v>
      </c>
      <c r="K48" s="309">
        <f t="shared" si="10"/>
        <v>4856.0666666666675</v>
      </c>
      <c r="L48" s="309">
        <f t="shared" si="10"/>
        <v>5861.8041666666677</v>
      </c>
      <c r="M48" s="309">
        <f t="shared" si="10"/>
        <v>6890.0763888888887</v>
      </c>
      <c r="N48" s="309">
        <f>N49+N55+N59</f>
        <v>7940.8833333333332</v>
      </c>
      <c r="O48" s="169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</row>
    <row r="49" spans="1:16382" s="93" customFormat="1" ht="12.6" customHeight="1" x14ac:dyDescent="0.2">
      <c r="A49" s="15"/>
      <c r="B49" s="116"/>
      <c r="C49" s="283" t="s">
        <v>375</v>
      </c>
      <c r="D49" s="149" t="s">
        <v>14</v>
      </c>
      <c r="E49" s="116"/>
      <c r="F49" s="309">
        <f>SUM(F50:F54)</f>
        <v>283.90000000000009</v>
      </c>
      <c r="G49" s="309">
        <f t="shared" ref="G49:N49" si="11">SUM(G50:G54)</f>
        <v>1058.4638888888885</v>
      </c>
      <c r="H49" s="309">
        <f t="shared" si="11"/>
        <v>1974.0624999999995</v>
      </c>
      <c r="I49" s="309">
        <f t="shared" si="11"/>
        <v>2912.1958333333341</v>
      </c>
      <c r="J49" s="309">
        <f t="shared" si="11"/>
        <v>3872.8638888888891</v>
      </c>
      <c r="K49" s="309">
        <f t="shared" si="11"/>
        <v>4856.0666666666675</v>
      </c>
      <c r="L49" s="309">
        <f t="shared" si="11"/>
        <v>5861.8041666666677</v>
      </c>
      <c r="M49" s="309">
        <f t="shared" si="11"/>
        <v>6890.0763888888887</v>
      </c>
      <c r="N49" s="309">
        <f t="shared" si="11"/>
        <v>7940.8833333333332</v>
      </c>
      <c r="O49" s="169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</row>
    <row r="50" spans="1:16382" s="93" customFormat="1" ht="12.6" customHeight="1" x14ac:dyDescent="0.2">
      <c r="A50" s="15"/>
      <c r="B50" s="116"/>
      <c r="C50" s="284" t="s">
        <v>129</v>
      </c>
      <c r="D50" s="148" t="s">
        <v>14</v>
      </c>
      <c r="E50" s="116"/>
      <c r="F50" s="393">
        <f t="shared" ref="F50:N50" si="12">F8-F29</f>
        <v>283.90000000000009</v>
      </c>
      <c r="G50" s="393">
        <f t="shared" si="12"/>
        <v>1058.4638888888885</v>
      </c>
      <c r="H50" s="393">
        <f t="shared" si="12"/>
        <v>1974.0624999999995</v>
      </c>
      <c r="I50" s="393">
        <f t="shared" si="12"/>
        <v>2912.1958333333341</v>
      </c>
      <c r="J50" s="393">
        <f t="shared" si="12"/>
        <v>3872.8638888888891</v>
      </c>
      <c r="K50" s="393">
        <f t="shared" si="12"/>
        <v>4856.0666666666675</v>
      </c>
      <c r="L50" s="393">
        <f t="shared" si="12"/>
        <v>5861.8041666666677</v>
      </c>
      <c r="M50" s="393">
        <f t="shared" si="12"/>
        <v>6890.0763888888887</v>
      </c>
      <c r="N50" s="393">
        <f t="shared" si="12"/>
        <v>7940.8833333333332</v>
      </c>
      <c r="O50" s="169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</row>
    <row r="51" spans="1:16382" s="93" customFormat="1" ht="12.6" customHeight="1" x14ac:dyDescent="0.2">
      <c r="A51" s="15"/>
      <c r="B51" s="116"/>
      <c r="C51" s="284" t="s">
        <v>130</v>
      </c>
      <c r="D51" s="148" t="s">
        <v>14</v>
      </c>
      <c r="E51" s="116"/>
      <c r="F51" s="393">
        <f t="shared" ref="F51:N51" si="13">F9-F30</f>
        <v>0</v>
      </c>
      <c r="G51" s="393">
        <f t="shared" si="13"/>
        <v>0</v>
      </c>
      <c r="H51" s="393">
        <f t="shared" si="13"/>
        <v>0</v>
      </c>
      <c r="I51" s="393">
        <f t="shared" si="13"/>
        <v>0</v>
      </c>
      <c r="J51" s="393">
        <f t="shared" si="13"/>
        <v>0</v>
      </c>
      <c r="K51" s="393">
        <f t="shared" si="13"/>
        <v>0</v>
      </c>
      <c r="L51" s="393">
        <f t="shared" si="13"/>
        <v>0</v>
      </c>
      <c r="M51" s="393">
        <f t="shared" si="13"/>
        <v>0</v>
      </c>
      <c r="N51" s="393">
        <f t="shared" si="13"/>
        <v>0</v>
      </c>
      <c r="O51" s="16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</row>
    <row r="52" spans="1:16382" s="93" customFormat="1" ht="12.6" customHeight="1" x14ac:dyDescent="0.2">
      <c r="A52" s="15"/>
      <c r="B52" s="116"/>
      <c r="C52" s="284" t="s">
        <v>131</v>
      </c>
      <c r="D52" s="148" t="s">
        <v>14</v>
      </c>
      <c r="E52" s="116"/>
      <c r="F52" s="393">
        <f t="shared" ref="F52:N52" si="14">F10-F31</f>
        <v>0</v>
      </c>
      <c r="G52" s="393">
        <f t="shared" si="14"/>
        <v>0</v>
      </c>
      <c r="H52" s="393">
        <f t="shared" si="14"/>
        <v>0</v>
      </c>
      <c r="I52" s="393">
        <f t="shared" si="14"/>
        <v>0</v>
      </c>
      <c r="J52" s="393">
        <f t="shared" si="14"/>
        <v>0</v>
      </c>
      <c r="K52" s="393">
        <f t="shared" si="14"/>
        <v>0</v>
      </c>
      <c r="L52" s="393">
        <f t="shared" si="14"/>
        <v>0</v>
      </c>
      <c r="M52" s="393">
        <f t="shared" si="14"/>
        <v>0</v>
      </c>
      <c r="N52" s="393">
        <f t="shared" si="14"/>
        <v>0</v>
      </c>
      <c r="O52" s="169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</row>
    <row r="53" spans="1:16382" s="93" customFormat="1" ht="12.6" customHeight="1" x14ac:dyDescent="0.2">
      <c r="A53" s="15"/>
      <c r="B53" s="116"/>
      <c r="C53" s="284" t="s">
        <v>132</v>
      </c>
      <c r="D53" s="148" t="s">
        <v>14</v>
      </c>
      <c r="E53" s="116"/>
      <c r="F53" s="393">
        <f t="shared" ref="F53:N53" si="15">F11-F32</f>
        <v>0</v>
      </c>
      <c r="G53" s="393">
        <f t="shared" si="15"/>
        <v>0</v>
      </c>
      <c r="H53" s="393">
        <f t="shared" si="15"/>
        <v>0</v>
      </c>
      <c r="I53" s="393">
        <f t="shared" si="15"/>
        <v>0</v>
      </c>
      <c r="J53" s="393">
        <f t="shared" si="15"/>
        <v>0</v>
      </c>
      <c r="K53" s="393">
        <f t="shared" si="15"/>
        <v>0</v>
      </c>
      <c r="L53" s="393">
        <f t="shared" si="15"/>
        <v>0</v>
      </c>
      <c r="M53" s="393">
        <f t="shared" si="15"/>
        <v>0</v>
      </c>
      <c r="N53" s="393">
        <f t="shared" si="15"/>
        <v>0</v>
      </c>
      <c r="O53" s="16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</row>
    <row r="54" spans="1:16382" s="93" customFormat="1" ht="12.6" customHeight="1" x14ac:dyDescent="0.2">
      <c r="A54" s="15"/>
      <c r="B54" s="116"/>
      <c r="C54" s="284" t="s">
        <v>376</v>
      </c>
      <c r="D54" s="148" t="s">
        <v>14</v>
      </c>
      <c r="E54" s="116"/>
      <c r="F54" s="393">
        <f t="shared" ref="F54:N54" si="16">F12-F33</f>
        <v>0</v>
      </c>
      <c r="G54" s="393">
        <f t="shared" si="16"/>
        <v>0</v>
      </c>
      <c r="H54" s="393">
        <f t="shared" si="16"/>
        <v>0</v>
      </c>
      <c r="I54" s="393">
        <f t="shared" si="16"/>
        <v>0</v>
      </c>
      <c r="J54" s="393">
        <f t="shared" si="16"/>
        <v>0</v>
      </c>
      <c r="K54" s="393">
        <f t="shared" si="16"/>
        <v>0</v>
      </c>
      <c r="L54" s="393">
        <f t="shared" si="16"/>
        <v>0</v>
      </c>
      <c r="M54" s="393">
        <f t="shared" si="16"/>
        <v>0</v>
      </c>
      <c r="N54" s="393">
        <f t="shared" si="16"/>
        <v>0</v>
      </c>
      <c r="O54" s="16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</row>
    <row r="55" spans="1:16382" s="93" customFormat="1" ht="12.6" customHeight="1" x14ac:dyDescent="0.2">
      <c r="A55" s="15"/>
      <c r="B55" s="116"/>
      <c r="C55" s="283" t="s">
        <v>377</v>
      </c>
      <c r="D55" s="149" t="s">
        <v>14</v>
      </c>
      <c r="E55" s="116"/>
      <c r="F55" s="309">
        <f>F56+F57+F58</f>
        <v>0</v>
      </c>
      <c r="G55" s="309">
        <f t="shared" ref="G55:N55" si="17">G56+G57+G58</f>
        <v>0</v>
      </c>
      <c r="H55" s="309">
        <f t="shared" si="17"/>
        <v>0</v>
      </c>
      <c r="I55" s="309">
        <f t="shared" si="17"/>
        <v>0</v>
      </c>
      <c r="J55" s="309">
        <f t="shared" si="17"/>
        <v>0</v>
      </c>
      <c r="K55" s="309">
        <f t="shared" si="17"/>
        <v>0</v>
      </c>
      <c r="L55" s="309">
        <f t="shared" si="17"/>
        <v>0</v>
      </c>
      <c r="M55" s="309">
        <f t="shared" si="17"/>
        <v>0</v>
      </c>
      <c r="N55" s="309">
        <f t="shared" si="17"/>
        <v>0</v>
      </c>
      <c r="O55" s="16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</row>
    <row r="56" spans="1:16382" s="93" customFormat="1" ht="12.6" customHeight="1" x14ac:dyDescent="0.2">
      <c r="A56" s="15"/>
      <c r="B56" s="116"/>
      <c r="C56" s="284" t="s">
        <v>378</v>
      </c>
      <c r="D56" s="148" t="s">
        <v>14</v>
      </c>
      <c r="E56" s="116"/>
      <c r="F56" s="393">
        <f t="shared" ref="F56:N56" si="18">F14-F35</f>
        <v>0</v>
      </c>
      <c r="G56" s="393">
        <f t="shared" si="18"/>
        <v>0</v>
      </c>
      <c r="H56" s="393">
        <f t="shared" si="18"/>
        <v>0</v>
      </c>
      <c r="I56" s="393">
        <f t="shared" si="18"/>
        <v>0</v>
      </c>
      <c r="J56" s="393">
        <f t="shared" si="18"/>
        <v>0</v>
      </c>
      <c r="K56" s="393">
        <f t="shared" si="18"/>
        <v>0</v>
      </c>
      <c r="L56" s="393">
        <f t="shared" si="18"/>
        <v>0</v>
      </c>
      <c r="M56" s="393">
        <f t="shared" si="18"/>
        <v>0</v>
      </c>
      <c r="N56" s="393">
        <f t="shared" si="18"/>
        <v>0</v>
      </c>
      <c r="O56" s="16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</row>
    <row r="57" spans="1:16382" s="93" customFormat="1" ht="12.6" customHeight="1" x14ac:dyDescent="0.2">
      <c r="A57" s="15"/>
      <c r="B57" s="116"/>
      <c r="C57" s="284" t="s">
        <v>379</v>
      </c>
      <c r="D57" s="148" t="s">
        <v>14</v>
      </c>
      <c r="E57" s="116"/>
      <c r="F57" s="393">
        <f t="shared" ref="F57:N57" si="19">F15-F36</f>
        <v>0</v>
      </c>
      <c r="G57" s="393">
        <f t="shared" si="19"/>
        <v>0</v>
      </c>
      <c r="H57" s="393">
        <f t="shared" si="19"/>
        <v>0</v>
      </c>
      <c r="I57" s="393">
        <f t="shared" si="19"/>
        <v>0</v>
      </c>
      <c r="J57" s="393">
        <f t="shared" si="19"/>
        <v>0</v>
      </c>
      <c r="K57" s="393">
        <f t="shared" si="19"/>
        <v>0</v>
      </c>
      <c r="L57" s="393">
        <f t="shared" si="19"/>
        <v>0</v>
      </c>
      <c r="M57" s="393">
        <f t="shared" si="19"/>
        <v>0</v>
      </c>
      <c r="N57" s="393">
        <f t="shared" si="19"/>
        <v>0</v>
      </c>
      <c r="O57" s="16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</row>
    <row r="58" spans="1:16382" s="93" customFormat="1" ht="12.6" customHeight="1" x14ac:dyDescent="0.2">
      <c r="A58" s="15"/>
      <c r="B58" s="116"/>
      <c r="C58" s="284" t="s">
        <v>380</v>
      </c>
      <c r="D58" s="148" t="s">
        <v>14</v>
      </c>
      <c r="E58" s="116"/>
      <c r="F58" s="393">
        <f t="shared" ref="F58:N58" si="20">F16-F37</f>
        <v>0</v>
      </c>
      <c r="G58" s="393">
        <f t="shared" si="20"/>
        <v>0</v>
      </c>
      <c r="H58" s="393">
        <f t="shared" si="20"/>
        <v>0</v>
      </c>
      <c r="I58" s="393">
        <f t="shared" si="20"/>
        <v>0</v>
      </c>
      <c r="J58" s="393">
        <f t="shared" si="20"/>
        <v>0</v>
      </c>
      <c r="K58" s="393">
        <f t="shared" si="20"/>
        <v>0</v>
      </c>
      <c r="L58" s="393">
        <f t="shared" si="20"/>
        <v>0</v>
      </c>
      <c r="M58" s="393">
        <f t="shared" si="20"/>
        <v>0</v>
      </c>
      <c r="N58" s="393">
        <f t="shared" si="20"/>
        <v>0</v>
      </c>
      <c r="O58" s="16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</row>
    <row r="59" spans="1:16382" s="93" customFormat="1" ht="12.6" customHeight="1" x14ac:dyDescent="0.2">
      <c r="A59" s="15"/>
      <c r="B59" s="116"/>
      <c r="C59" s="283" t="s">
        <v>381</v>
      </c>
      <c r="D59" s="149" t="s">
        <v>14</v>
      </c>
      <c r="E59" s="116"/>
      <c r="F59" s="393">
        <f t="shared" ref="F59:N59" si="21">F17-F38</f>
        <v>0</v>
      </c>
      <c r="G59" s="393">
        <f t="shared" si="21"/>
        <v>0</v>
      </c>
      <c r="H59" s="393">
        <f t="shared" si="21"/>
        <v>0</v>
      </c>
      <c r="I59" s="393">
        <f t="shared" si="21"/>
        <v>0</v>
      </c>
      <c r="J59" s="393">
        <f t="shared" si="21"/>
        <v>0</v>
      </c>
      <c r="K59" s="393">
        <f t="shared" si="21"/>
        <v>0</v>
      </c>
      <c r="L59" s="393">
        <f t="shared" si="21"/>
        <v>0</v>
      </c>
      <c r="M59" s="393">
        <f t="shared" si="21"/>
        <v>0</v>
      </c>
      <c r="N59" s="393">
        <f t="shared" si="21"/>
        <v>0</v>
      </c>
      <c r="O59" s="16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</row>
    <row r="60" spans="1:16382" s="93" customFormat="1" ht="12.6" customHeight="1" x14ac:dyDescent="0.2">
      <c r="A60" s="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69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372"/>
      <c r="BN60" s="372"/>
      <c r="BO60" s="372"/>
      <c r="BP60" s="372"/>
      <c r="BQ60" s="372"/>
      <c r="BR60" s="372"/>
      <c r="BS60" s="372"/>
      <c r="BT60" s="372"/>
      <c r="BU60" s="372"/>
      <c r="BV60" s="372"/>
      <c r="BW60" s="372"/>
      <c r="BX60" s="372"/>
      <c r="BY60" s="372"/>
      <c r="BZ60" s="372"/>
      <c r="CA60" s="372"/>
      <c r="CB60" s="372"/>
      <c r="CC60" s="372"/>
      <c r="CD60" s="372"/>
      <c r="CE60" s="372"/>
      <c r="CF60" s="372"/>
      <c r="CG60" s="372"/>
      <c r="CH60" s="372"/>
      <c r="CI60" s="372"/>
      <c r="CJ60" s="372"/>
      <c r="CK60" s="372"/>
      <c r="CL60" s="372"/>
      <c r="CM60" s="372"/>
      <c r="CN60" s="372"/>
      <c r="CO60" s="372"/>
      <c r="CP60" s="372"/>
      <c r="CQ60" s="372"/>
      <c r="CR60" s="372"/>
      <c r="CS60" s="372"/>
      <c r="CT60" s="372"/>
      <c r="CU60" s="372"/>
      <c r="CV60" s="372"/>
      <c r="CW60" s="372"/>
      <c r="CX60" s="372"/>
      <c r="CY60" s="372"/>
      <c r="CZ60" s="372"/>
      <c r="DA60" s="372"/>
      <c r="DB60" s="372"/>
      <c r="DC60" s="372"/>
      <c r="DD60" s="372"/>
      <c r="DE60" s="372"/>
      <c r="DF60" s="372"/>
      <c r="DG60" s="372"/>
      <c r="DH60" s="372"/>
      <c r="DI60" s="372"/>
      <c r="DJ60" s="372"/>
      <c r="DK60" s="372"/>
      <c r="DL60" s="372"/>
      <c r="DM60" s="372"/>
      <c r="DN60" s="372"/>
      <c r="DO60" s="372"/>
      <c r="DP60" s="372"/>
      <c r="DQ60" s="372"/>
      <c r="DR60" s="372"/>
      <c r="DS60" s="372"/>
      <c r="DT60" s="372"/>
      <c r="DU60" s="372"/>
      <c r="DV60" s="372"/>
      <c r="DW60" s="372"/>
      <c r="DX60" s="372"/>
      <c r="DY60" s="372"/>
      <c r="DZ60" s="372"/>
      <c r="EA60" s="372"/>
      <c r="EB60" s="372"/>
      <c r="EC60" s="372"/>
      <c r="ED60" s="372"/>
      <c r="EE60" s="372"/>
      <c r="EF60" s="372"/>
      <c r="EG60" s="372"/>
      <c r="EH60" s="372"/>
      <c r="EI60" s="372"/>
      <c r="EJ60" s="372"/>
      <c r="EK60" s="372"/>
      <c r="EL60" s="372"/>
      <c r="EM60" s="372"/>
      <c r="EN60" s="372"/>
      <c r="EO60" s="372"/>
      <c r="EP60" s="372"/>
      <c r="EQ60" s="372"/>
      <c r="ER60" s="372"/>
      <c r="ES60" s="372"/>
      <c r="ET60" s="372"/>
      <c r="EU60" s="372"/>
      <c r="EV60" s="372"/>
      <c r="EW60" s="372"/>
      <c r="EX60" s="372"/>
      <c r="EY60" s="372"/>
      <c r="EZ60" s="372"/>
      <c r="FA60" s="372"/>
      <c r="FB60" s="372"/>
      <c r="FC60" s="372"/>
      <c r="FD60" s="372"/>
      <c r="FE60" s="372"/>
      <c r="FF60" s="372"/>
      <c r="FG60" s="372"/>
      <c r="FH60" s="372"/>
      <c r="FI60" s="372"/>
      <c r="FJ60" s="372"/>
      <c r="FK60" s="372"/>
      <c r="FL60" s="372"/>
      <c r="FM60" s="372"/>
      <c r="FN60" s="372"/>
      <c r="FO60" s="372"/>
      <c r="FP60" s="372"/>
      <c r="FQ60" s="372"/>
      <c r="FR60" s="372"/>
      <c r="FS60" s="372"/>
      <c r="FT60" s="372"/>
      <c r="FU60" s="372"/>
      <c r="FV60" s="372"/>
      <c r="FW60" s="372"/>
      <c r="FX60" s="372"/>
      <c r="FY60" s="372"/>
      <c r="FZ60" s="372"/>
      <c r="GA60" s="372"/>
      <c r="GB60" s="372"/>
      <c r="GC60" s="372"/>
      <c r="GD60" s="372"/>
      <c r="GE60" s="372"/>
      <c r="GF60" s="372"/>
      <c r="GG60" s="372"/>
      <c r="GH60" s="372"/>
      <c r="GI60" s="372"/>
      <c r="GJ60" s="372"/>
      <c r="GK60" s="372"/>
      <c r="GL60" s="372"/>
      <c r="GM60" s="372"/>
      <c r="GN60" s="372"/>
      <c r="GO60" s="372"/>
      <c r="GP60" s="372"/>
      <c r="GQ60" s="372"/>
      <c r="GR60" s="372"/>
      <c r="GS60" s="372"/>
      <c r="GT60" s="372"/>
      <c r="GU60" s="372"/>
      <c r="GV60" s="372"/>
      <c r="GW60" s="372"/>
      <c r="GX60" s="372"/>
      <c r="GY60" s="372"/>
      <c r="GZ60" s="372"/>
      <c r="HA60" s="372"/>
      <c r="HB60" s="372"/>
      <c r="HC60" s="372"/>
      <c r="HD60" s="372"/>
      <c r="HE60" s="372"/>
      <c r="HF60" s="372"/>
      <c r="HG60" s="372"/>
      <c r="HH60" s="372"/>
      <c r="HI60" s="372"/>
      <c r="HJ60" s="372"/>
      <c r="HK60" s="372"/>
      <c r="HL60" s="372"/>
      <c r="HM60" s="372"/>
      <c r="HN60" s="372"/>
      <c r="HO60" s="372"/>
      <c r="HP60" s="372"/>
      <c r="HQ60" s="372"/>
      <c r="HR60" s="372"/>
      <c r="HS60" s="372"/>
      <c r="HT60" s="372"/>
      <c r="HU60" s="372"/>
      <c r="HV60" s="372"/>
      <c r="HW60" s="372"/>
      <c r="HX60" s="372"/>
      <c r="HY60" s="372"/>
      <c r="HZ60" s="372"/>
      <c r="IA60" s="372"/>
      <c r="IB60" s="372"/>
      <c r="IC60" s="372"/>
      <c r="ID60" s="372"/>
      <c r="IE60" s="372"/>
      <c r="IF60" s="372"/>
      <c r="IG60" s="372"/>
      <c r="IH60" s="372"/>
      <c r="II60" s="372"/>
      <c r="IJ60" s="372"/>
      <c r="IK60" s="372"/>
      <c r="IL60" s="372"/>
      <c r="IM60" s="372"/>
      <c r="IN60" s="372"/>
      <c r="IO60" s="372"/>
      <c r="IP60" s="372"/>
      <c r="IQ60" s="372"/>
      <c r="IR60" s="372"/>
      <c r="IS60" s="372"/>
      <c r="IT60" s="372"/>
      <c r="IU60" s="372"/>
      <c r="IV60" s="372"/>
      <c r="IW60" s="372"/>
      <c r="IX60" s="372"/>
      <c r="IY60" s="372"/>
      <c r="IZ60" s="372"/>
      <c r="JA60" s="372"/>
      <c r="JB60" s="372"/>
      <c r="JC60" s="372"/>
      <c r="JD60" s="372"/>
      <c r="JE60" s="372"/>
      <c r="JF60" s="372"/>
      <c r="JG60" s="372"/>
      <c r="JH60" s="372"/>
      <c r="JI60" s="372"/>
      <c r="JJ60" s="372"/>
      <c r="JK60" s="372"/>
      <c r="JL60" s="372"/>
      <c r="JM60" s="372"/>
      <c r="JN60" s="372"/>
      <c r="JO60" s="372"/>
      <c r="JP60" s="372"/>
      <c r="JQ60" s="372"/>
      <c r="JR60" s="372"/>
      <c r="JS60" s="372"/>
      <c r="JT60" s="372"/>
      <c r="JU60" s="372"/>
      <c r="JV60" s="372"/>
      <c r="JW60" s="372"/>
      <c r="JX60" s="372"/>
      <c r="JY60" s="372"/>
      <c r="JZ60" s="372"/>
      <c r="KA60" s="372"/>
      <c r="KB60" s="372"/>
      <c r="KC60" s="372"/>
      <c r="KD60" s="372"/>
      <c r="KE60" s="372"/>
      <c r="KF60" s="372"/>
      <c r="KG60" s="372"/>
      <c r="KH60" s="372"/>
      <c r="KI60" s="372"/>
      <c r="KJ60" s="372"/>
      <c r="KK60" s="372"/>
      <c r="KL60" s="372"/>
      <c r="KM60" s="372"/>
      <c r="KN60" s="372"/>
      <c r="KO60" s="372"/>
      <c r="KP60" s="372"/>
      <c r="KQ60" s="372"/>
      <c r="KR60" s="372"/>
      <c r="KS60" s="372"/>
      <c r="KT60" s="372"/>
      <c r="KU60" s="372"/>
      <c r="KV60" s="372"/>
      <c r="KW60" s="372"/>
      <c r="KX60" s="372"/>
      <c r="KY60" s="372"/>
      <c r="KZ60" s="372"/>
      <c r="LA60" s="372"/>
      <c r="LB60" s="372"/>
      <c r="LC60" s="372"/>
      <c r="LD60" s="372"/>
      <c r="LE60" s="372"/>
      <c r="LF60" s="372"/>
      <c r="LG60" s="372"/>
      <c r="LH60" s="372"/>
      <c r="LI60" s="372"/>
      <c r="LJ60" s="372"/>
      <c r="LK60" s="372"/>
      <c r="LL60" s="372"/>
      <c r="LM60" s="372"/>
      <c r="LN60" s="372"/>
      <c r="LO60" s="372"/>
      <c r="LP60" s="372"/>
      <c r="LQ60" s="372"/>
      <c r="LR60" s="372"/>
      <c r="LS60" s="372"/>
      <c r="LT60" s="372"/>
      <c r="LU60" s="372"/>
      <c r="LV60" s="372"/>
      <c r="LW60" s="372"/>
      <c r="LX60" s="372"/>
      <c r="LY60" s="372"/>
      <c r="LZ60" s="372"/>
      <c r="MA60" s="372"/>
      <c r="MB60" s="372"/>
      <c r="MC60" s="372"/>
      <c r="MD60" s="372"/>
      <c r="ME60" s="372"/>
      <c r="MF60" s="372"/>
      <c r="MG60" s="372"/>
      <c r="MH60" s="372"/>
      <c r="MI60" s="372"/>
      <c r="MJ60" s="372"/>
      <c r="MK60" s="372"/>
      <c r="ML60" s="372"/>
      <c r="MM60" s="372"/>
      <c r="MN60" s="372"/>
      <c r="MO60" s="372"/>
      <c r="MP60" s="372"/>
      <c r="MQ60" s="372"/>
      <c r="MR60" s="372"/>
      <c r="MS60" s="372"/>
      <c r="MT60" s="372"/>
      <c r="MU60" s="372"/>
      <c r="MV60" s="372"/>
      <c r="MW60" s="372"/>
      <c r="MX60" s="372"/>
      <c r="MY60" s="372"/>
      <c r="MZ60" s="372"/>
      <c r="NA60" s="372"/>
      <c r="NB60" s="372"/>
      <c r="NC60" s="372"/>
      <c r="ND60" s="372"/>
      <c r="NE60" s="372"/>
      <c r="NF60" s="372"/>
      <c r="NG60" s="372"/>
      <c r="NH60" s="372"/>
      <c r="NI60" s="372"/>
      <c r="NJ60" s="372"/>
      <c r="NK60" s="372"/>
      <c r="NL60" s="372"/>
      <c r="NM60" s="372"/>
      <c r="NN60" s="372"/>
      <c r="NO60" s="372"/>
      <c r="NP60" s="372"/>
      <c r="NQ60" s="372"/>
      <c r="NR60" s="372"/>
      <c r="NS60" s="372"/>
      <c r="NT60" s="372"/>
      <c r="NU60" s="372"/>
      <c r="NV60" s="372"/>
      <c r="NW60" s="372"/>
      <c r="NX60" s="372"/>
      <c r="NY60" s="372"/>
      <c r="NZ60" s="372"/>
      <c r="OA60" s="372"/>
      <c r="OB60" s="372"/>
      <c r="OC60" s="372"/>
      <c r="OD60" s="372"/>
      <c r="OE60" s="372"/>
      <c r="OF60" s="372"/>
      <c r="OG60" s="372"/>
      <c r="OH60" s="372"/>
      <c r="OI60" s="372"/>
      <c r="OJ60" s="372"/>
      <c r="OK60" s="372"/>
      <c r="OL60" s="372"/>
      <c r="OM60" s="372"/>
      <c r="ON60" s="372"/>
      <c r="OO60" s="372"/>
      <c r="OP60" s="372"/>
      <c r="OQ60" s="372"/>
      <c r="OR60" s="372"/>
      <c r="OS60" s="372"/>
      <c r="OT60" s="372"/>
      <c r="OU60" s="372"/>
      <c r="OV60" s="372"/>
      <c r="OW60" s="372"/>
      <c r="OX60" s="372"/>
      <c r="OY60" s="372"/>
      <c r="OZ60" s="372"/>
      <c r="PA60" s="372"/>
      <c r="PB60" s="372"/>
      <c r="PC60" s="372"/>
      <c r="PD60" s="372"/>
      <c r="PE60" s="372"/>
      <c r="PF60" s="372"/>
      <c r="PG60" s="372"/>
      <c r="PH60" s="372"/>
      <c r="PI60" s="372"/>
      <c r="PJ60" s="372"/>
      <c r="PK60" s="372"/>
      <c r="PL60" s="372"/>
      <c r="PM60" s="372"/>
      <c r="PN60" s="372"/>
      <c r="PO60" s="372"/>
      <c r="PP60" s="372"/>
      <c r="PQ60" s="372"/>
      <c r="PR60" s="372"/>
      <c r="PS60" s="372"/>
      <c r="PT60" s="372"/>
      <c r="PU60" s="372"/>
      <c r="PV60" s="372"/>
      <c r="PW60" s="372"/>
      <c r="PX60" s="372"/>
      <c r="PY60" s="372"/>
      <c r="PZ60" s="372"/>
      <c r="QA60" s="372"/>
      <c r="QB60" s="372"/>
      <c r="QC60" s="372"/>
      <c r="QD60" s="372"/>
      <c r="QE60" s="372"/>
      <c r="QF60" s="372"/>
      <c r="QG60" s="372"/>
      <c r="QH60" s="372"/>
      <c r="QI60" s="372"/>
      <c r="QJ60" s="372"/>
      <c r="QK60" s="372"/>
      <c r="QL60" s="372"/>
      <c r="QM60" s="372"/>
      <c r="QN60" s="372"/>
      <c r="QO60" s="372"/>
      <c r="QP60" s="372"/>
      <c r="QQ60" s="372"/>
      <c r="QR60" s="372"/>
      <c r="QS60" s="372"/>
      <c r="QT60" s="372"/>
      <c r="QU60" s="372"/>
      <c r="QV60" s="372"/>
      <c r="QW60" s="372"/>
      <c r="QX60" s="372"/>
      <c r="QY60" s="372"/>
      <c r="QZ60" s="372"/>
      <c r="RA60" s="372"/>
      <c r="RB60" s="372"/>
      <c r="RC60" s="372"/>
      <c r="RD60" s="372"/>
      <c r="RE60" s="372"/>
      <c r="RF60" s="372"/>
      <c r="RG60" s="372"/>
      <c r="RH60" s="372"/>
      <c r="RI60" s="372"/>
      <c r="RJ60" s="372"/>
      <c r="RK60" s="372"/>
      <c r="RL60" s="372"/>
      <c r="RM60" s="372"/>
      <c r="RN60" s="372"/>
      <c r="RO60" s="372"/>
      <c r="RP60" s="372"/>
      <c r="RQ60" s="372"/>
      <c r="RR60" s="372"/>
      <c r="RS60" s="372"/>
      <c r="RT60" s="372"/>
      <c r="RU60" s="372"/>
      <c r="RV60" s="372"/>
      <c r="RW60" s="372"/>
      <c r="RX60" s="372"/>
      <c r="RY60" s="372"/>
      <c r="RZ60" s="372"/>
      <c r="SA60" s="372"/>
      <c r="SB60" s="372"/>
      <c r="SC60" s="372"/>
      <c r="SD60" s="372"/>
      <c r="SE60" s="372"/>
      <c r="SF60" s="372"/>
      <c r="SG60" s="372"/>
      <c r="SH60" s="372"/>
      <c r="SI60" s="372"/>
      <c r="SJ60" s="372"/>
      <c r="SK60" s="372"/>
      <c r="SL60" s="372"/>
      <c r="SM60" s="372"/>
      <c r="SN60" s="372"/>
      <c r="SO60" s="372"/>
      <c r="SP60" s="372"/>
      <c r="SQ60" s="372"/>
      <c r="SR60" s="372"/>
      <c r="SS60" s="372"/>
      <c r="ST60" s="372"/>
      <c r="SU60" s="372"/>
      <c r="SV60" s="372"/>
      <c r="SW60" s="372"/>
      <c r="SX60" s="372"/>
      <c r="SY60" s="372"/>
      <c r="SZ60" s="372"/>
      <c r="TA60" s="372"/>
      <c r="TB60" s="372"/>
      <c r="TC60" s="372"/>
      <c r="TD60" s="372"/>
      <c r="TE60" s="372"/>
      <c r="TF60" s="372"/>
      <c r="TG60" s="372"/>
      <c r="TH60" s="372"/>
      <c r="TI60" s="372"/>
      <c r="TJ60" s="372"/>
      <c r="TK60" s="372"/>
      <c r="TL60" s="372"/>
      <c r="TM60" s="372"/>
      <c r="TN60" s="372"/>
      <c r="TO60" s="372"/>
      <c r="TP60" s="372"/>
      <c r="TQ60" s="372"/>
      <c r="TR60" s="372"/>
      <c r="TS60" s="372"/>
      <c r="TT60" s="372"/>
      <c r="TU60" s="372"/>
      <c r="TV60" s="372"/>
      <c r="TW60" s="372"/>
      <c r="TX60" s="372"/>
      <c r="TY60" s="372"/>
      <c r="TZ60" s="372"/>
      <c r="UA60" s="372"/>
      <c r="UB60" s="372"/>
      <c r="UC60" s="372"/>
      <c r="UD60" s="372"/>
      <c r="UE60" s="372"/>
      <c r="UF60" s="372"/>
      <c r="UG60" s="372"/>
      <c r="UH60" s="372"/>
      <c r="UI60" s="372"/>
      <c r="UJ60" s="372"/>
      <c r="UK60" s="372"/>
      <c r="UL60" s="372"/>
      <c r="UM60" s="372"/>
      <c r="UN60" s="372"/>
      <c r="UO60" s="372"/>
      <c r="UP60" s="372"/>
      <c r="UQ60" s="372"/>
      <c r="UR60" s="372"/>
      <c r="US60" s="372"/>
      <c r="UT60" s="372"/>
      <c r="UU60" s="372"/>
      <c r="UV60" s="372"/>
      <c r="UW60" s="372"/>
      <c r="UX60" s="372"/>
      <c r="UY60" s="372"/>
      <c r="UZ60" s="372"/>
      <c r="VA60" s="372"/>
      <c r="VB60" s="372"/>
      <c r="VC60" s="372"/>
      <c r="VD60" s="372"/>
      <c r="VE60" s="372"/>
      <c r="VF60" s="372"/>
      <c r="VG60" s="372"/>
      <c r="VH60" s="372"/>
      <c r="VI60" s="372"/>
      <c r="VJ60" s="372"/>
      <c r="VK60" s="372"/>
      <c r="VL60" s="372"/>
      <c r="VM60" s="372"/>
      <c r="VN60" s="372"/>
      <c r="VO60" s="372"/>
      <c r="VP60" s="372"/>
      <c r="VQ60" s="372"/>
      <c r="VR60" s="372"/>
      <c r="VS60" s="372"/>
      <c r="VT60" s="372"/>
      <c r="VU60" s="372"/>
      <c r="VV60" s="372"/>
      <c r="VW60" s="372"/>
      <c r="VX60" s="372"/>
      <c r="VY60" s="372"/>
      <c r="VZ60" s="372"/>
      <c r="WA60" s="372"/>
      <c r="WB60" s="372"/>
      <c r="WC60" s="372"/>
      <c r="WD60" s="372"/>
      <c r="WE60" s="372"/>
      <c r="WF60" s="372"/>
      <c r="WG60" s="372"/>
      <c r="WH60" s="372"/>
      <c r="WI60" s="372"/>
      <c r="WJ60" s="372"/>
      <c r="WK60" s="372"/>
      <c r="WL60" s="372"/>
      <c r="WM60" s="372"/>
      <c r="WN60" s="372"/>
      <c r="WO60" s="372"/>
      <c r="WP60" s="372"/>
      <c r="WQ60" s="372"/>
      <c r="WR60" s="372"/>
      <c r="WS60" s="372"/>
      <c r="WT60" s="372"/>
      <c r="WU60" s="372"/>
      <c r="WV60" s="372"/>
      <c r="WW60" s="372"/>
      <c r="WX60" s="372"/>
      <c r="WY60" s="372"/>
      <c r="WZ60" s="372"/>
      <c r="XA60" s="372"/>
      <c r="XB60" s="372"/>
      <c r="XC60" s="372"/>
      <c r="XD60" s="372"/>
      <c r="XE60" s="372"/>
      <c r="XF60" s="372"/>
      <c r="XG60" s="372"/>
      <c r="XH60" s="372"/>
      <c r="XI60" s="372"/>
      <c r="XJ60" s="372"/>
      <c r="XK60" s="372"/>
      <c r="XL60" s="372"/>
      <c r="XM60" s="372"/>
      <c r="XN60" s="372"/>
      <c r="XO60" s="372"/>
      <c r="XP60" s="372"/>
      <c r="XQ60" s="372"/>
      <c r="XR60" s="372"/>
      <c r="XS60" s="372"/>
      <c r="XT60" s="372"/>
      <c r="XU60" s="372"/>
      <c r="XV60" s="372"/>
      <c r="XW60" s="372"/>
      <c r="XX60" s="372"/>
      <c r="XY60" s="372"/>
      <c r="XZ60" s="372"/>
      <c r="YA60" s="372"/>
      <c r="YB60" s="372"/>
      <c r="YC60" s="372"/>
      <c r="YD60" s="372"/>
      <c r="YE60" s="372"/>
      <c r="YF60" s="372"/>
      <c r="YG60" s="372"/>
      <c r="YH60" s="372"/>
      <c r="YI60" s="372"/>
      <c r="YJ60" s="372"/>
      <c r="YK60" s="372"/>
      <c r="YL60" s="372"/>
      <c r="YM60" s="372"/>
      <c r="YN60" s="372"/>
      <c r="YO60" s="372"/>
      <c r="YP60" s="372"/>
      <c r="YQ60" s="372"/>
      <c r="YR60" s="372"/>
      <c r="YS60" s="372"/>
      <c r="YT60" s="372"/>
      <c r="YU60" s="372"/>
      <c r="YV60" s="372"/>
      <c r="YW60" s="372"/>
      <c r="YX60" s="372"/>
      <c r="YY60" s="372"/>
      <c r="YZ60" s="372"/>
      <c r="ZA60" s="372"/>
      <c r="ZB60" s="372"/>
      <c r="ZC60" s="372"/>
      <c r="ZD60" s="372"/>
      <c r="ZE60" s="372"/>
      <c r="ZF60" s="372"/>
      <c r="ZG60" s="372"/>
      <c r="ZH60" s="372"/>
      <c r="ZI60" s="372"/>
      <c r="ZJ60" s="372"/>
      <c r="ZK60" s="372"/>
      <c r="ZL60" s="372"/>
      <c r="ZM60" s="372"/>
      <c r="ZN60" s="372"/>
      <c r="ZO60" s="372"/>
      <c r="ZP60" s="372"/>
      <c r="ZQ60" s="372"/>
      <c r="ZR60" s="372"/>
      <c r="ZS60" s="372"/>
      <c r="ZT60" s="372"/>
      <c r="ZU60" s="372"/>
      <c r="ZV60" s="372"/>
      <c r="ZW60" s="372"/>
      <c r="ZX60" s="372"/>
      <c r="ZY60" s="372"/>
      <c r="ZZ60" s="372"/>
      <c r="AAA60" s="372"/>
      <c r="AAB60" s="372"/>
      <c r="AAC60" s="372"/>
      <c r="AAD60" s="372"/>
      <c r="AAE60" s="372"/>
      <c r="AAF60" s="372"/>
      <c r="AAG60" s="372"/>
      <c r="AAH60" s="372"/>
      <c r="AAI60" s="372"/>
      <c r="AAJ60" s="372"/>
      <c r="AAK60" s="372"/>
      <c r="AAL60" s="372"/>
      <c r="AAM60" s="372"/>
      <c r="AAN60" s="372"/>
      <c r="AAO60" s="372"/>
      <c r="AAP60" s="372"/>
      <c r="AAQ60" s="372"/>
      <c r="AAR60" s="372"/>
      <c r="AAS60" s="372"/>
      <c r="AAT60" s="372"/>
      <c r="AAU60" s="372"/>
      <c r="AAV60" s="372"/>
      <c r="AAW60" s="372"/>
      <c r="AAX60" s="372"/>
      <c r="AAY60" s="372"/>
      <c r="AAZ60" s="372"/>
      <c r="ABA60" s="372"/>
      <c r="ABB60" s="372"/>
      <c r="ABC60" s="372"/>
      <c r="ABD60" s="372"/>
      <c r="ABE60" s="372"/>
      <c r="ABF60" s="372"/>
      <c r="ABG60" s="372"/>
      <c r="ABH60" s="372"/>
      <c r="ABI60" s="372"/>
      <c r="ABJ60" s="372"/>
      <c r="ABK60" s="372"/>
      <c r="ABL60" s="372"/>
      <c r="ABM60" s="372"/>
      <c r="ABN60" s="372"/>
      <c r="ABO60" s="372"/>
      <c r="ABP60" s="372"/>
      <c r="ABQ60" s="372"/>
      <c r="ABR60" s="372"/>
      <c r="ABS60" s="372"/>
      <c r="ABT60" s="372"/>
      <c r="ABU60" s="372"/>
      <c r="ABV60" s="372"/>
      <c r="ABW60" s="372"/>
      <c r="ABX60" s="372"/>
      <c r="ABY60" s="372"/>
      <c r="ABZ60" s="372"/>
      <c r="ACA60" s="372"/>
      <c r="ACB60" s="372"/>
      <c r="ACC60" s="372"/>
      <c r="ACD60" s="372"/>
      <c r="ACE60" s="372"/>
      <c r="ACF60" s="372"/>
      <c r="ACG60" s="372"/>
      <c r="ACH60" s="372"/>
      <c r="ACI60" s="372"/>
      <c r="ACJ60" s="372"/>
      <c r="ACK60" s="372"/>
      <c r="ACL60" s="372"/>
      <c r="ACM60" s="372"/>
      <c r="ACN60" s="372"/>
      <c r="ACO60" s="372"/>
      <c r="ACP60" s="372"/>
      <c r="ACQ60" s="372"/>
      <c r="ACR60" s="372"/>
      <c r="ACS60" s="372"/>
      <c r="ACT60" s="372"/>
      <c r="ACU60" s="372"/>
      <c r="ACV60" s="372"/>
      <c r="ACW60" s="372"/>
      <c r="ACX60" s="372"/>
      <c r="ACY60" s="372"/>
      <c r="ACZ60" s="372"/>
      <c r="ADA60" s="372"/>
      <c r="ADB60" s="372"/>
      <c r="ADC60" s="372"/>
      <c r="ADD60" s="372"/>
      <c r="ADE60" s="372"/>
      <c r="ADF60" s="372"/>
      <c r="ADG60" s="372"/>
      <c r="ADH60" s="372"/>
      <c r="ADI60" s="372"/>
      <c r="ADJ60" s="372"/>
      <c r="ADK60" s="372"/>
      <c r="ADL60" s="372"/>
      <c r="ADM60" s="372"/>
      <c r="ADN60" s="372"/>
      <c r="ADO60" s="372"/>
      <c r="ADP60" s="372"/>
      <c r="ADQ60" s="372"/>
      <c r="ADR60" s="372"/>
      <c r="ADS60" s="372"/>
      <c r="ADT60" s="372"/>
      <c r="ADU60" s="372"/>
      <c r="ADV60" s="372"/>
      <c r="ADW60" s="372"/>
      <c r="ADX60" s="372"/>
      <c r="ADY60" s="372"/>
      <c r="ADZ60" s="372"/>
      <c r="AEA60" s="372"/>
      <c r="AEB60" s="372"/>
      <c r="AEC60" s="372"/>
      <c r="AED60" s="372"/>
      <c r="AEE60" s="372"/>
      <c r="AEF60" s="372"/>
      <c r="AEG60" s="372"/>
      <c r="AEH60" s="372"/>
      <c r="AEI60" s="372"/>
      <c r="AEJ60" s="372"/>
      <c r="AEK60" s="372"/>
      <c r="AEL60" s="372"/>
      <c r="AEM60" s="372"/>
      <c r="AEN60" s="372"/>
      <c r="AEO60" s="372"/>
      <c r="AEP60" s="372"/>
      <c r="AEQ60" s="372"/>
      <c r="AER60" s="372"/>
      <c r="AES60" s="372"/>
      <c r="AET60" s="372"/>
      <c r="AEU60" s="372"/>
      <c r="AEV60" s="372"/>
      <c r="AEW60" s="372"/>
      <c r="AEX60" s="372"/>
      <c r="AEY60" s="372"/>
      <c r="AEZ60" s="372"/>
      <c r="AFA60" s="372"/>
      <c r="AFB60" s="372"/>
      <c r="AFC60" s="372"/>
      <c r="AFD60" s="372"/>
      <c r="AFE60" s="372"/>
      <c r="AFF60" s="372"/>
      <c r="AFG60" s="372"/>
      <c r="AFH60" s="372"/>
      <c r="AFI60" s="372"/>
      <c r="AFJ60" s="372"/>
      <c r="AFK60" s="372"/>
      <c r="AFL60" s="372"/>
      <c r="AFM60" s="372"/>
      <c r="AFN60" s="372"/>
      <c r="AFO60" s="372"/>
      <c r="AFP60" s="372"/>
      <c r="AFQ60" s="372"/>
      <c r="AFR60" s="372"/>
      <c r="AFS60" s="372"/>
      <c r="AFT60" s="372"/>
      <c r="AFU60" s="372"/>
      <c r="AFV60" s="372"/>
      <c r="AFW60" s="372"/>
      <c r="AFX60" s="372"/>
      <c r="AFY60" s="372"/>
      <c r="AFZ60" s="372"/>
      <c r="AGA60" s="372"/>
      <c r="AGB60" s="372"/>
      <c r="AGC60" s="372"/>
      <c r="AGD60" s="372"/>
      <c r="AGE60" s="372"/>
      <c r="AGF60" s="372"/>
      <c r="AGG60" s="372"/>
      <c r="AGH60" s="372"/>
      <c r="AGI60" s="372"/>
      <c r="AGJ60" s="372"/>
      <c r="AGK60" s="372"/>
      <c r="AGL60" s="372"/>
      <c r="AGM60" s="372"/>
      <c r="AGN60" s="372"/>
      <c r="AGO60" s="372"/>
      <c r="AGP60" s="372"/>
      <c r="AGQ60" s="372"/>
      <c r="AGR60" s="372"/>
      <c r="AGS60" s="372"/>
      <c r="AGT60" s="372"/>
      <c r="AGU60" s="372"/>
      <c r="AGV60" s="372"/>
      <c r="AGW60" s="372"/>
      <c r="AGX60" s="372"/>
      <c r="AGY60" s="372"/>
      <c r="AGZ60" s="372"/>
      <c r="AHA60" s="372"/>
      <c r="AHB60" s="372"/>
      <c r="AHC60" s="372"/>
      <c r="AHD60" s="372"/>
      <c r="AHE60" s="372"/>
      <c r="AHF60" s="372"/>
      <c r="AHG60" s="372"/>
      <c r="AHH60" s="372"/>
      <c r="AHI60" s="372"/>
      <c r="AHJ60" s="372"/>
      <c r="AHK60" s="372"/>
      <c r="AHL60" s="372"/>
      <c r="AHM60" s="372"/>
      <c r="AHN60" s="372"/>
      <c r="AHO60" s="372"/>
      <c r="AHP60" s="372"/>
      <c r="AHQ60" s="372"/>
      <c r="AHR60" s="372"/>
      <c r="AHS60" s="372"/>
      <c r="AHT60" s="372"/>
      <c r="AHU60" s="372"/>
      <c r="AHV60" s="372"/>
      <c r="AHW60" s="372"/>
      <c r="AHX60" s="372"/>
      <c r="AHY60" s="372"/>
      <c r="AHZ60" s="372"/>
      <c r="AIA60" s="372"/>
      <c r="AIB60" s="372"/>
      <c r="AIC60" s="372"/>
      <c r="AID60" s="372"/>
      <c r="AIE60" s="372"/>
      <c r="AIF60" s="372"/>
      <c r="AIG60" s="372"/>
      <c r="AIH60" s="372"/>
      <c r="AII60" s="372"/>
      <c r="AIJ60" s="372"/>
      <c r="AIK60" s="372"/>
      <c r="AIL60" s="372"/>
      <c r="AIM60" s="372"/>
      <c r="AIN60" s="372"/>
      <c r="AIO60" s="372"/>
      <c r="AIP60" s="372"/>
      <c r="AIQ60" s="372"/>
      <c r="AIR60" s="372"/>
      <c r="AIS60" s="372"/>
      <c r="AIT60" s="372"/>
      <c r="AIU60" s="372"/>
      <c r="AIV60" s="372"/>
      <c r="AIW60" s="372"/>
      <c r="AIX60" s="372"/>
      <c r="AIY60" s="372"/>
      <c r="AIZ60" s="372"/>
      <c r="AJA60" s="372"/>
      <c r="AJB60" s="372"/>
      <c r="AJC60" s="372"/>
      <c r="AJD60" s="372"/>
      <c r="AJE60" s="372"/>
      <c r="AJF60" s="372"/>
      <c r="AJG60" s="372"/>
      <c r="AJH60" s="372"/>
      <c r="AJI60" s="372"/>
      <c r="AJJ60" s="372"/>
      <c r="AJK60" s="372"/>
      <c r="AJL60" s="372"/>
      <c r="AJM60" s="372"/>
      <c r="AJN60" s="372"/>
      <c r="AJO60" s="372"/>
      <c r="AJP60" s="372"/>
      <c r="AJQ60" s="372"/>
      <c r="AJR60" s="372"/>
      <c r="AJS60" s="372"/>
      <c r="AJT60" s="372"/>
      <c r="AJU60" s="372"/>
      <c r="AJV60" s="372"/>
      <c r="AJW60" s="372"/>
      <c r="AJX60" s="372"/>
      <c r="AJY60" s="372"/>
      <c r="AJZ60" s="372"/>
      <c r="AKA60" s="372"/>
      <c r="AKB60" s="372"/>
      <c r="AKC60" s="372"/>
      <c r="AKD60" s="372"/>
      <c r="AKE60" s="372"/>
      <c r="AKF60" s="372"/>
      <c r="AKG60" s="372"/>
      <c r="AKH60" s="372"/>
      <c r="AKI60" s="372"/>
      <c r="AKJ60" s="372"/>
      <c r="AKK60" s="372"/>
      <c r="AKL60" s="372"/>
      <c r="AKM60" s="372"/>
      <c r="AKN60" s="372"/>
      <c r="AKO60" s="372"/>
      <c r="AKP60" s="372"/>
      <c r="AKQ60" s="372"/>
      <c r="AKR60" s="372"/>
      <c r="AKS60" s="372"/>
      <c r="AKT60" s="372"/>
      <c r="AKU60" s="372"/>
      <c r="AKV60" s="372"/>
      <c r="AKW60" s="372"/>
      <c r="AKX60" s="372"/>
      <c r="AKY60" s="372"/>
      <c r="AKZ60" s="372"/>
      <c r="ALA60" s="372"/>
      <c r="ALB60" s="372"/>
      <c r="ALC60" s="372"/>
      <c r="ALD60" s="372"/>
      <c r="ALE60" s="372"/>
      <c r="ALF60" s="372"/>
      <c r="ALG60" s="372"/>
      <c r="ALH60" s="372"/>
      <c r="ALI60" s="372"/>
      <c r="ALJ60" s="372"/>
      <c r="ALK60" s="372"/>
      <c r="ALL60" s="372"/>
      <c r="ALM60" s="372"/>
      <c r="ALN60" s="372"/>
      <c r="ALO60" s="372"/>
      <c r="ALP60" s="372"/>
      <c r="ALQ60" s="372"/>
      <c r="ALR60" s="372"/>
      <c r="ALS60" s="372"/>
      <c r="ALT60" s="372"/>
      <c r="ALU60" s="372"/>
      <c r="ALV60" s="372"/>
      <c r="ALW60" s="372"/>
      <c r="ALX60" s="372"/>
      <c r="ALY60" s="372"/>
      <c r="ALZ60" s="372"/>
      <c r="AMA60" s="372"/>
      <c r="AMB60" s="372"/>
      <c r="AMC60" s="372"/>
      <c r="AMD60" s="372"/>
      <c r="AME60" s="372"/>
      <c r="AMF60" s="372"/>
      <c r="AMG60" s="372"/>
      <c r="AMH60" s="372"/>
      <c r="AMI60" s="372"/>
      <c r="AMJ60" s="372"/>
      <c r="AMK60" s="372"/>
      <c r="AML60" s="372"/>
      <c r="AMM60" s="372"/>
      <c r="AMN60" s="372"/>
      <c r="AMO60" s="372"/>
      <c r="AMP60" s="372"/>
      <c r="AMQ60" s="372"/>
      <c r="AMR60" s="372"/>
      <c r="AMS60" s="372"/>
      <c r="AMT60" s="372"/>
      <c r="AMU60" s="372"/>
      <c r="AMV60" s="372"/>
      <c r="AMW60" s="372"/>
      <c r="AMX60" s="372"/>
      <c r="AMY60" s="372"/>
      <c r="AMZ60" s="372"/>
      <c r="ANA60" s="372"/>
      <c r="ANB60" s="372"/>
      <c r="ANC60" s="372"/>
      <c r="AND60" s="372"/>
      <c r="ANE60" s="372"/>
      <c r="ANF60" s="372"/>
      <c r="ANG60" s="372"/>
      <c r="ANH60" s="372"/>
      <c r="ANI60" s="372"/>
      <c r="ANJ60" s="372"/>
      <c r="ANK60" s="372"/>
      <c r="ANL60" s="372"/>
      <c r="ANM60" s="372"/>
      <c r="ANN60" s="372"/>
      <c r="ANO60" s="372"/>
      <c r="ANP60" s="372"/>
      <c r="ANQ60" s="372"/>
      <c r="ANR60" s="372"/>
      <c r="ANS60" s="372"/>
      <c r="ANT60" s="372"/>
      <c r="ANU60" s="372"/>
      <c r="ANV60" s="372"/>
      <c r="ANW60" s="372"/>
      <c r="ANX60" s="372"/>
      <c r="ANY60" s="372"/>
      <c r="ANZ60" s="372"/>
      <c r="AOA60" s="372"/>
      <c r="AOB60" s="372"/>
      <c r="AOC60" s="372"/>
      <c r="AOD60" s="372"/>
      <c r="AOE60" s="372"/>
      <c r="AOF60" s="372"/>
      <c r="AOG60" s="372"/>
      <c r="AOH60" s="372"/>
      <c r="AOI60" s="372"/>
      <c r="AOJ60" s="372"/>
      <c r="AOK60" s="372"/>
      <c r="AOL60" s="372"/>
      <c r="AOM60" s="372"/>
      <c r="AON60" s="372"/>
      <c r="AOO60" s="372"/>
      <c r="AOP60" s="372"/>
      <c r="AOQ60" s="372"/>
      <c r="AOR60" s="372"/>
      <c r="AOS60" s="372"/>
      <c r="AOT60" s="372"/>
      <c r="AOU60" s="372"/>
      <c r="AOV60" s="372"/>
      <c r="AOW60" s="372"/>
      <c r="AOX60" s="372"/>
      <c r="AOY60" s="372"/>
      <c r="AOZ60" s="372"/>
      <c r="APA60" s="372"/>
      <c r="APB60" s="372"/>
      <c r="APC60" s="372"/>
      <c r="APD60" s="372"/>
      <c r="APE60" s="372"/>
      <c r="APF60" s="372"/>
      <c r="APG60" s="372"/>
      <c r="APH60" s="372"/>
      <c r="API60" s="372"/>
      <c r="APJ60" s="372"/>
      <c r="APK60" s="372"/>
      <c r="APL60" s="372"/>
      <c r="APM60" s="372"/>
      <c r="APN60" s="372"/>
      <c r="APO60" s="372"/>
      <c r="APP60" s="372"/>
      <c r="APQ60" s="372"/>
      <c r="APR60" s="372"/>
      <c r="APS60" s="372"/>
      <c r="APT60" s="372"/>
      <c r="APU60" s="372"/>
      <c r="APV60" s="372"/>
      <c r="APW60" s="372"/>
      <c r="APX60" s="372"/>
      <c r="APY60" s="372"/>
      <c r="APZ60" s="372"/>
      <c r="AQA60" s="372"/>
      <c r="AQB60" s="372"/>
      <c r="AQC60" s="372"/>
      <c r="AQD60" s="372"/>
      <c r="AQE60" s="372"/>
      <c r="AQF60" s="372"/>
      <c r="AQG60" s="372"/>
      <c r="AQH60" s="372"/>
      <c r="AQI60" s="372"/>
      <c r="AQJ60" s="372"/>
      <c r="AQK60" s="372"/>
      <c r="AQL60" s="372"/>
      <c r="AQM60" s="372"/>
      <c r="AQN60" s="372"/>
      <c r="AQO60" s="372"/>
      <c r="AQP60" s="372"/>
      <c r="AQQ60" s="372"/>
      <c r="AQR60" s="372"/>
      <c r="AQS60" s="372"/>
      <c r="AQT60" s="372"/>
      <c r="AQU60" s="372"/>
      <c r="AQV60" s="372"/>
      <c r="AQW60" s="372"/>
      <c r="AQX60" s="372"/>
      <c r="AQY60" s="372"/>
      <c r="AQZ60" s="372"/>
      <c r="ARA60" s="372"/>
      <c r="ARB60" s="372"/>
      <c r="ARC60" s="372"/>
      <c r="ARD60" s="372"/>
      <c r="ARE60" s="372"/>
      <c r="ARF60" s="372"/>
      <c r="ARG60" s="372"/>
      <c r="ARH60" s="372"/>
      <c r="ARI60" s="372"/>
      <c r="ARJ60" s="372"/>
      <c r="ARK60" s="372"/>
      <c r="ARL60" s="372"/>
      <c r="ARM60" s="372"/>
      <c r="ARN60" s="372"/>
      <c r="ARO60" s="372"/>
      <c r="ARP60" s="372"/>
      <c r="ARQ60" s="372"/>
      <c r="ARR60" s="372"/>
      <c r="ARS60" s="372"/>
      <c r="ART60" s="372"/>
      <c r="ARU60" s="372"/>
      <c r="ARV60" s="372"/>
      <c r="ARW60" s="372"/>
      <c r="ARX60" s="372"/>
      <c r="ARY60" s="372"/>
      <c r="ARZ60" s="372"/>
      <c r="ASA60" s="372"/>
      <c r="ASB60" s="372"/>
      <c r="ASC60" s="372"/>
      <c r="ASD60" s="372"/>
      <c r="ASE60" s="372"/>
      <c r="ASF60" s="372"/>
      <c r="ASG60" s="372"/>
      <c r="ASH60" s="372"/>
      <c r="ASI60" s="372"/>
      <c r="ASJ60" s="372"/>
      <c r="ASK60" s="372"/>
      <c r="ASL60" s="372"/>
      <c r="ASM60" s="372"/>
      <c r="ASN60" s="372"/>
      <c r="ASO60" s="372"/>
      <c r="ASP60" s="372"/>
      <c r="ASQ60" s="372"/>
      <c r="ASR60" s="372"/>
      <c r="ASS60" s="372"/>
      <c r="AST60" s="372"/>
      <c r="ASU60" s="372"/>
      <c r="ASV60" s="372"/>
      <c r="ASW60" s="372"/>
      <c r="ASX60" s="372"/>
      <c r="ASY60" s="372"/>
      <c r="ASZ60" s="372"/>
      <c r="ATA60" s="372"/>
      <c r="ATB60" s="372"/>
      <c r="ATC60" s="372"/>
      <c r="ATD60" s="372"/>
      <c r="ATE60" s="372"/>
      <c r="ATF60" s="372"/>
      <c r="ATG60" s="372"/>
      <c r="ATH60" s="372"/>
      <c r="ATI60" s="372"/>
      <c r="ATJ60" s="372"/>
      <c r="ATK60" s="372"/>
      <c r="ATL60" s="372"/>
      <c r="ATM60" s="372"/>
      <c r="ATN60" s="372"/>
      <c r="ATO60" s="372"/>
      <c r="ATP60" s="372"/>
      <c r="ATQ60" s="372"/>
      <c r="ATR60" s="372"/>
      <c r="ATS60" s="372"/>
      <c r="ATT60" s="372"/>
      <c r="ATU60" s="372"/>
      <c r="ATV60" s="372"/>
      <c r="ATW60" s="372"/>
      <c r="ATX60" s="372"/>
      <c r="ATY60" s="372"/>
      <c r="ATZ60" s="372"/>
      <c r="AUA60" s="372"/>
      <c r="AUB60" s="372"/>
      <c r="AUC60" s="372"/>
      <c r="AUD60" s="372"/>
      <c r="AUE60" s="372"/>
      <c r="AUF60" s="372"/>
      <c r="AUG60" s="372"/>
      <c r="AUH60" s="372"/>
      <c r="AUI60" s="372"/>
      <c r="AUJ60" s="372"/>
      <c r="AUK60" s="372"/>
      <c r="AUL60" s="372"/>
      <c r="AUM60" s="372"/>
      <c r="AUN60" s="372"/>
      <c r="AUO60" s="372"/>
      <c r="AUP60" s="372"/>
      <c r="AUQ60" s="372"/>
      <c r="AUR60" s="372"/>
      <c r="AUS60" s="372"/>
      <c r="AUT60" s="372"/>
      <c r="AUU60" s="372"/>
      <c r="AUV60" s="372"/>
      <c r="AUW60" s="372"/>
      <c r="AUX60" s="372"/>
      <c r="AUY60" s="372"/>
      <c r="AUZ60" s="372"/>
      <c r="AVA60" s="372"/>
      <c r="AVB60" s="372"/>
      <c r="AVC60" s="372"/>
      <c r="AVD60" s="372"/>
      <c r="AVE60" s="372"/>
      <c r="AVF60" s="372"/>
      <c r="AVG60" s="372"/>
      <c r="AVH60" s="372"/>
      <c r="AVI60" s="372"/>
      <c r="AVJ60" s="372"/>
      <c r="AVK60" s="372"/>
      <c r="AVL60" s="372"/>
      <c r="AVM60" s="372"/>
      <c r="AVN60" s="372"/>
      <c r="AVO60" s="372"/>
      <c r="AVP60" s="372"/>
      <c r="AVQ60" s="372"/>
      <c r="AVR60" s="372"/>
      <c r="AVS60" s="372"/>
      <c r="AVT60" s="372"/>
      <c r="AVU60" s="372"/>
      <c r="AVV60" s="372"/>
      <c r="AVW60" s="372"/>
      <c r="AVX60" s="372"/>
      <c r="AVY60" s="372"/>
      <c r="AVZ60" s="372"/>
      <c r="AWA60" s="372"/>
      <c r="AWB60" s="372"/>
      <c r="AWC60" s="372"/>
      <c r="AWD60" s="372"/>
      <c r="AWE60" s="372"/>
      <c r="AWF60" s="372"/>
      <c r="AWG60" s="372"/>
      <c r="AWH60" s="372"/>
      <c r="AWI60" s="372"/>
      <c r="AWJ60" s="372"/>
      <c r="AWK60" s="372"/>
      <c r="AWL60" s="372"/>
      <c r="AWM60" s="372"/>
      <c r="AWN60" s="372"/>
      <c r="AWO60" s="372"/>
      <c r="AWP60" s="372"/>
      <c r="AWQ60" s="372"/>
      <c r="AWR60" s="372"/>
      <c r="AWS60" s="372"/>
      <c r="AWT60" s="372"/>
      <c r="AWU60" s="372"/>
      <c r="AWV60" s="372"/>
      <c r="AWW60" s="372"/>
      <c r="AWX60" s="372"/>
      <c r="AWY60" s="372"/>
      <c r="AWZ60" s="372"/>
      <c r="AXA60" s="372"/>
      <c r="AXB60" s="372"/>
      <c r="AXC60" s="372"/>
      <c r="AXD60" s="372"/>
      <c r="AXE60" s="372"/>
      <c r="AXF60" s="372"/>
      <c r="AXG60" s="372"/>
      <c r="AXH60" s="372"/>
      <c r="AXI60" s="372"/>
      <c r="AXJ60" s="372"/>
      <c r="AXK60" s="372"/>
      <c r="AXL60" s="372"/>
      <c r="AXM60" s="372"/>
      <c r="AXN60" s="372"/>
      <c r="AXO60" s="372"/>
      <c r="AXP60" s="372"/>
      <c r="AXQ60" s="372"/>
      <c r="AXR60" s="372"/>
      <c r="AXS60" s="372"/>
      <c r="AXT60" s="372"/>
      <c r="AXU60" s="372"/>
      <c r="AXV60" s="372"/>
      <c r="AXW60" s="372"/>
      <c r="AXX60" s="372"/>
      <c r="AXY60" s="372"/>
      <c r="AXZ60" s="372"/>
      <c r="AYA60" s="372"/>
      <c r="AYB60" s="372"/>
      <c r="AYC60" s="372"/>
      <c r="AYD60" s="372"/>
      <c r="AYE60" s="372"/>
      <c r="AYF60" s="372"/>
      <c r="AYG60" s="372"/>
      <c r="AYH60" s="372"/>
      <c r="AYI60" s="372"/>
      <c r="AYJ60" s="372"/>
      <c r="AYK60" s="372"/>
      <c r="AYL60" s="372"/>
      <c r="AYM60" s="372"/>
      <c r="AYN60" s="372"/>
      <c r="AYO60" s="372"/>
      <c r="AYP60" s="372"/>
      <c r="AYQ60" s="372"/>
      <c r="AYR60" s="372"/>
      <c r="AYS60" s="372"/>
      <c r="AYT60" s="372"/>
      <c r="AYU60" s="372"/>
      <c r="AYV60" s="372"/>
      <c r="AYW60" s="372"/>
      <c r="AYX60" s="372"/>
      <c r="AYY60" s="372"/>
      <c r="AYZ60" s="372"/>
      <c r="AZA60" s="372"/>
      <c r="AZB60" s="372"/>
      <c r="AZC60" s="372"/>
      <c r="AZD60" s="372"/>
      <c r="AZE60" s="372"/>
      <c r="AZF60" s="372"/>
      <c r="AZG60" s="372"/>
      <c r="AZH60" s="372"/>
      <c r="AZI60" s="372"/>
      <c r="AZJ60" s="372"/>
      <c r="AZK60" s="372"/>
      <c r="AZL60" s="372"/>
      <c r="AZM60" s="372"/>
      <c r="AZN60" s="372"/>
      <c r="AZO60" s="372"/>
      <c r="AZP60" s="372"/>
      <c r="AZQ60" s="372"/>
      <c r="AZR60" s="372"/>
      <c r="AZS60" s="372"/>
      <c r="AZT60" s="372"/>
      <c r="AZU60" s="372"/>
      <c r="AZV60" s="372"/>
      <c r="AZW60" s="372"/>
      <c r="AZX60" s="372"/>
      <c r="AZY60" s="372"/>
      <c r="AZZ60" s="372"/>
      <c r="BAA60" s="372"/>
      <c r="BAB60" s="372"/>
      <c r="BAC60" s="372"/>
      <c r="BAD60" s="372"/>
      <c r="BAE60" s="372"/>
      <c r="BAF60" s="372"/>
      <c r="BAG60" s="372"/>
      <c r="BAH60" s="372"/>
      <c r="BAI60" s="372"/>
      <c r="BAJ60" s="372"/>
      <c r="BAK60" s="372"/>
      <c r="BAL60" s="372"/>
      <c r="BAM60" s="372"/>
      <c r="BAN60" s="372"/>
      <c r="BAO60" s="372"/>
      <c r="BAP60" s="372"/>
      <c r="BAQ60" s="372"/>
      <c r="BAR60" s="372"/>
      <c r="BAS60" s="372"/>
      <c r="BAT60" s="372"/>
      <c r="BAU60" s="372"/>
      <c r="BAV60" s="372"/>
      <c r="BAW60" s="372"/>
      <c r="BAX60" s="372"/>
      <c r="BAY60" s="372"/>
      <c r="BAZ60" s="372"/>
      <c r="BBA60" s="372"/>
      <c r="BBB60" s="372"/>
      <c r="BBC60" s="372"/>
      <c r="BBD60" s="372"/>
      <c r="BBE60" s="372"/>
      <c r="BBF60" s="372"/>
      <c r="BBG60" s="372"/>
      <c r="BBH60" s="372"/>
      <c r="BBI60" s="372"/>
      <c r="BBJ60" s="372"/>
      <c r="BBK60" s="372"/>
      <c r="BBL60" s="372"/>
      <c r="BBM60" s="372"/>
      <c r="BBN60" s="372"/>
      <c r="BBO60" s="372"/>
      <c r="BBP60" s="372"/>
      <c r="BBQ60" s="372"/>
      <c r="BBR60" s="372"/>
      <c r="BBS60" s="372"/>
      <c r="BBT60" s="372"/>
      <c r="BBU60" s="372"/>
      <c r="BBV60" s="372"/>
      <c r="BBW60" s="372"/>
      <c r="BBX60" s="372"/>
      <c r="BBY60" s="372"/>
      <c r="BBZ60" s="372"/>
      <c r="BCA60" s="372"/>
      <c r="BCB60" s="372"/>
      <c r="BCC60" s="372"/>
      <c r="BCD60" s="372"/>
      <c r="BCE60" s="372"/>
      <c r="BCF60" s="372"/>
      <c r="BCG60" s="372"/>
      <c r="BCH60" s="372"/>
      <c r="BCI60" s="372"/>
      <c r="BCJ60" s="372"/>
      <c r="BCK60" s="372"/>
      <c r="BCL60" s="372"/>
      <c r="BCM60" s="372"/>
      <c r="BCN60" s="372"/>
      <c r="BCO60" s="372"/>
      <c r="BCP60" s="372"/>
      <c r="BCQ60" s="372"/>
      <c r="BCR60" s="372"/>
      <c r="BCS60" s="372"/>
      <c r="BCT60" s="372"/>
      <c r="BCU60" s="372"/>
      <c r="BCV60" s="372"/>
      <c r="BCW60" s="372"/>
      <c r="BCX60" s="372"/>
      <c r="BCY60" s="372"/>
      <c r="BCZ60" s="372"/>
      <c r="BDA60" s="372"/>
      <c r="BDB60" s="372"/>
      <c r="BDC60" s="372"/>
      <c r="BDD60" s="372"/>
      <c r="BDE60" s="372"/>
      <c r="BDF60" s="372"/>
      <c r="BDG60" s="372"/>
      <c r="BDH60" s="372"/>
      <c r="BDI60" s="372"/>
      <c r="BDJ60" s="372"/>
      <c r="BDK60" s="372"/>
      <c r="BDL60" s="372"/>
      <c r="BDM60" s="372"/>
      <c r="BDN60" s="372"/>
      <c r="BDO60" s="372"/>
      <c r="BDP60" s="372"/>
      <c r="BDQ60" s="372"/>
      <c r="BDR60" s="372"/>
      <c r="BDS60" s="372"/>
      <c r="BDT60" s="372"/>
      <c r="BDU60" s="372"/>
      <c r="BDV60" s="372"/>
      <c r="BDW60" s="372"/>
      <c r="BDX60" s="372"/>
      <c r="BDY60" s="372"/>
      <c r="BDZ60" s="372"/>
      <c r="BEA60" s="372"/>
      <c r="BEB60" s="372"/>
      <c r="BEC60" s="372"/>
      <c r="BED60" s="372"/>
      <c r="BEE60" s="372"/>
      <c r="BEF60" s="372"/>
      <c r="BEG60" s="372"/>
      <c r="BEH60" s="372"/>
      <c r="BEI60" s="372"/>
      <c r="BEJ60" s="372"/>
      <c r="BEK60" s="372"/>
      <c r="BEL60" s="372"/>
      <c r="BEM60" s="372"/>
      <c r="BEN60" s="372"/>
      <c r="BEO60" s="372"/>
      <c r="BEP60" s="372"/>
      <c r="BEQ60" s="372"/>
      <c r="BER60" s="372"/>
      <c r="BES60" s="372"/>
      <c r="BET60" s="372"/>
      <c r="BEU60" s="372"/>
      <c r="BEV60" s="372"/>
      <c r="BEW60" s="372"/>
      <c r="BEX60" s="372"/>
      <c r="BEY60" s="372"/>
      <c r="BEZ60" s="372"/>
      <c r="BFA60" s="372"/>
      <c r="BFB60" s="372"/>
      <c r="BFC60" s="372"/>
      <c r="BFD60" s="372"/>
      <c r="BFE60" s="372"/>
      <c r="BFF60" s="372"/>
      <c r="BFG60" s="372"/>
      <c r="BFH60" s="372"/>
      <c r="BFI60" s="372"/>
      <c r="BFJ60" s="372"/>
      <c r="BFK60" s="372"/>
      <c r="BFL60" s="372"/>
      <c r="BFM60" s="372"/>
      <c r="BFN60" s="372"/>
      <c r="BFO60" s="372"/>
      <c r="BFP60" s="372"/>
      <c r="BFQ60" s="372"/>
      <c r="BFR60" s="372"/>
      <c r="BFS60" s="372"/>
      <c r="BFT60" s="372"/>
      <c r="BFU60" s="372"/>
      <c r="BFV60" s="372"/>
      <c r="BFW60" s="372"/>
      <c r="BFX60" s="372"/>
      <c r="BFY60" s="372"/>
      <c r="BFZ60" s="372"/>
      <c r="BGA60" s="372"/>
      <c r="BGB60" s="372"/>
      <c r="BGC60" s="372"/>
      <c r="BGD60" s="372"/>
      <c r="BGE60" s="372"/>
      <c r="BGF60" s="372"/>
      <c r="BGG60" s="372"/>
      <c r="BGH60" s="372"/>
      <c r="BGI60" s="372"/>
      <c r="BGJ60" s="372"/>
      <c r="BGK60" s="372"/>
      <c r="BGL60" s="372"/>
      <c r="BGM60" s="372"/>
      <c r="BGN60" s="372"/>
      <c r="BGO60" s="372"/>
      <c r="BGP60" s="372"/>
      <c r="BGQ60" s="372"/>
      <c r="BGR60" s="372"/>
      <c r="BGS60" s="372"/>
      <c r="BGT60" s="372"/>
      <c r="BGU60" s="372"/>
      <c r="BGV60" s="372"/>
      <c r="BGW60" s="372"/>
      <c r="BGX60" s="372"/>
      <c r="BGY60" s="372"/>
      <c r="BGZ60" s="372"/>
      <c r="BHA60" s="372"/>
      <c r="BHB60" s="372"/>
      <c r="BHC60" s="372"/>
      <c r="BHD60" s="372"/>
      <c r="BHE60" s="372"/>
      <c r="BHF60" s="372"/>
      <c r="BHG60" s="372"/>
      <c r="BHH60" s="372"/>
      <c r="BHI60" s="372"/>
      <c r="BHJ60" s="372"/>
      <c r="BHK60" s="372"/>
      <c r="BHL60" s="372"/>
      <c r="BHM60" s="372"/>
      <c r="BHN60" s="372"/>
      <c r="BHO60" s="372"/>
      <c r="BHP60" s="372"/>
      <c r="BHQ60" s="372"/>
      <c r="BHR60" s="372"/>
      <c r="BHS60" s="372"/>
      <c r="BHT60" s="372"/>
      <c r="BHU60" s="372"/>
      <c r="BHV60" s="372"/>
      <c r="BHW60" s="372"/>
      <c r="BHX60" s="372"/>
      <c r="BHY60" s="372"/>
      <c r="BHZ60" s="372"/>
      <c r="BIA60" s="372"/>
      <c r="BIB60" s="372"/>
      <c r="BIC60" s="372"/>
      <c r="BID60" s="372"/>
      <c r="BIE60" s="372"/>
      <c r="BIF60" s="372"/>
      <c r="BIG60" s="372"/>
      <c r="BIH60" s="372"/>
      <c r="BII60" s="372"/>
      <c r="BIJ60" s="372"/>
      <c r="BIK60" s="372"/>
      <c r="BIL60" s="372"/>
      <c r="BIM60" s="372"/>
      <c r="BIN60" s="372"/>
      <c r="BIO60" s="372"/>
      <c r="BIP60" s="372"/>
      <c r="BIQ60" s="372"/>
      <c r="BIR60" s="372"/>
      <c r="BIS60" s="372"/>
      <c r="BIT60" s="372"/>
      <c r="BIU60" s="372"/>
      <c r="BIV60" s="372"/>
      <c r="BIW60" s="372"/>
      <c r="BIX60" s="372"/>
      <c r="BIY60" s="372"/>
      <c r="BIZ60" s="372"/>
      <c r="BJA60" s="372"/>
      <c r="BJB60" s="372"/>
      <c r="BJC60" s="372"/>
      <c r="BJD60" s="372"/>
      <c r="BJE60" s="372"/>
      <c r="BJF60" s="372"/>
      <c r="BJG60" s="372"/>
      <c r="BJH60" s="372"/>
      <c r="BJI60" s="372"/>
      <c r="BJJ60" s="372"/>
      <c r="BJK60" s="372"/>
      <c r="BJL60" s="372"/>
      <c r="BJM60" s="372"/>
      <c r="BJN60" s="372"/>
      <c r="BJO60" s="372"/>
      <c r="BJP60" s="372"/>
      <c r="BJQ60" s="372"/>
      <c r="BJR60" s="372"/>
      <c r="BJS60" s="372"/>
      <c r="BJT60" s="372"/>
      <c r="BJU60" s="372"/>
      <c r="BJV60" s="372"/>
      <c r="BJW60" s="372"/>
      <c r="BJX60" s="372"/>
      <c r="BJY60" s="372"/>
      <c r="BJZ60" s="372"/>
      <c r="BKA60" s="372"/>
      <c r="BKB60" s="372"/>
      <c r="BKC60" s="372"/>
      <c r="BKD60" s="372"/>
      <c r="BKE60" s="372"/>
      <c r="BKF60" s="372"/>
      <c r="BKG60" s="372"/>
      <c r="BKH60" s="372"/>
      <c r="BKI60" s="372"/>
      <c r="BKJ60" s="372"/>
      <c r="BKK60" s="372"/>
      <c r="BKL60" s="372"/>
      <c r="BKM60" s="372"/>
      <c r="BKN60" s="372"/>
      <c r="BKO60" s="372"/>
      <c r="BKP60" s="372"/>
      <c r="BKQ60" s="372"/>
      <c r="BKR60" s="372"/>
      <c r="BKS60" s="372"/>
      <c r="BKT60" s="372"/>
      <c r="BKU60" s="372"/>
      <c r="BKV60" s="372"/>
      <c r="BKW60" s="372"/>
      <c r="BKX60" s="372"/>
      <c r="BKY60" s="372"/>
      <c r="BKZ60" s="372"/>
      <c r="BLA60" s="372"/>
      <c r="BLB60" s="372"/>
      <c r="BLC60" s="372"/>
      <c r="BLD60" s="372"/>
      <c r="BLE60" s="372"/>
      <c r="BLF60" s="372"/>
      <c r="BLG60" s="372"/>
      <c r="BLH60" s="372"/>
      <c r="BLI60" s="372"/>
      <c r="BLJ60" s="372"/>
      <c r="BLK60" s="372"/>
      <c r="BLL60" s="372"/>
      <c r="BLM60" s="372"/>
      <c r="BLN60" s="372"/>
      <c r="BLO60" s="372"/>
      <c r="BLP60" s="372"/>
      <c r="BLQ60" s="372"/>
      <c r="BLR60" s="372"/>
      <c r="BLS60" s="372"/>
      <c r="BLT60" s="372"/>
      <c r="BLU60" s="372"/>
      <c r="BLV60" s="372"/>
      <c r="BLW60" s="372"/>
      <c r="BLX60" s="372"/>
      <c r="BLY60" s="372"/>
      <c r="BLZ60" s="372"/>
      <c r="BMA60" s="372"/>
      <c r="BMB60" s="372"/>
      <c r="BMC60" s="372"/>
      <c r="BMD60" s="372"/>
      <c r="BME60" s="372"/>
      <c r="BMF60" s="372"/>
      <c r="BMG60" s="372"/>
      <c r="BMH60" s="372"/>
      <c r="BMI60" s="372"/>
      <c r="BMJ60" s="372"/>
      <c r="BMK60" s="372"/>
      <c r="BML60" s="372"/>
      <c r="BMM60" s="372"/>
      <c r="BMN60" s="372"/>
      <c r="BMO60" s="372"/>
      <c r="BMP60" s="372"/>
      <c r="BMQ60" s="372"/>
      <c r="BMR60" s="372"/>
      <c r="BMS60" s="372"/>
      <c r="BMT60" s="372"/>
      <c r="BMU60" s="372"/>
      <c r="BMV60" s="372"/>
      <c r="BMW60" s="372"/>
      <c r="BMX60" s="372"/>
      <c r="BMY60" s="372"/>
      <c r="BMZ60" s="372"/>
      <c r="BNA60" s="372"/>
      <c r="BNB60" s="372"/>
      <c r="BNC60" s="372"/>
      <c r="BND60" s="372"/>
      <c r="BNE60" s="372"/>
      <c r="BNF60" s="372"/>
      <c r="BNG60" s="372"/>
      <c r="BNH60" s="372"/>
      <c r="BNI60" s="372"/>
      <c r="BNJ60" s="372"/>
      <c r="BNK60" s="372"/>
      <c r="BNL60" s="372"/>
      <c r="BNM60" s="372"/>
      <c r="BNN60" s="372"/>
      <c r="BNO60" s="372"/>
      <c r="BNP60" s="372"/>
      <c r="BNQ60" s="372"/>
      <c r="BNR60" s="372"/>
      <c r="BNS60" s="372"/>
      <c r="BNT60" s="372"/>
      <c r="BNU60" s="372"/>
      <c r="BNV60" s="372"/>
      <c r="BNW60" s="372"/>
      <c r="BNX60" s="372"/>
      <c r="BNY60" s="372"/>
      <c r="BNZ60" s="372"/>
      <c r="BOA60" s="372"/>
      <c r="BOB60" s="372"/>
      <c r="BOC60" s="372"/>
      <c r="BOD60" s="372"/>
      <c r="BOE60" s="372"/>
      <c r="BOF60" s="372"/>
      <c r="BOG60" s="372"/>
      <c r="BOH60" s="372"/>
      <c r="BOI60" s="372"/>
      <c r="BOJ60" s="372"/>
      <c r="BOK60" s="372"/>
      <c r="BOL60" s="372"/>
      <c r="BOM60" s="372"/>
      <c r="BON60" s="372"/>
      <c r="BOO60" s="372"/>
      <c r="BOP60" s="372"/>
      <c r="BOQ60" s="372"/>
      <c r="BOR60" s="372"/>
      <c r="BOS60" s="372"/>
      <c r="BOT60" s="372"/>
      <c r="BOU60" s="372"/>
      <c r="BOV60" s="372"/>
      <c r="BOW60" s="372"/>
      <c r="BOX60" s="372"/>
      <c r="BOY60" s="372"/>
      <c r="BOZ60" s="372"/>
      <c r="BPA60" s="372"/>
      <c r="BPB60" s="372"/>
      <c r="BPC60" s="372"/>
      <c r="BPD60" s="372"/>
      <c r="BPE60" s="372"/>
      <c r="BPF60" s="372"/>
      <c r="BPG60" s="372"/>
      <c r="BPH60" s="372"/>
      <c r="BPI60" s="372"/>
      <c r="BPJ60" s="372"/>
      <c r="BPK60" s="372"/>
      <c r="BPL60" s="372"/>
      <c r="BPM60" s="372"/>
      <c r="BPN60" s="372"/>
      <c r="BPO60" s="372"/>
      <c r="BPP60" s="372"/>
      <c r="BPQ60" s="372"/>
      <c r="BPR60" s="372"/>
      <c r="BPS60" s="372"/>
      <c r="BPT60" s="372"/>
      <c r="BPU60" s="372"/>
      <c r="BPV60" s="372"/>
      <c r="BPW60" s="372"/>
      <c r="BPX60" s="372"/>
      <c r="BPY60" s="372"/>
      <c r="BPZ60" s="372"/>
      <c r="BQA60" s="372"/>
      <c r="BQB60" s="372"/>
      <c r="BQC60" s="372"/>
      <c r="BQD60" s="372"/>
      <c r="BQE60" s="372"/>
      <c r="BQF60" s="372"/>
      <c r="BQG60" s="372"/>
      <c r="BQH60" s="372"/>
      <c r="BQI60" s="372"/>
      <c r="BQJ60" s="372"/>
      <c r="BQK60" s="372"/>
      <c r="BQL60" s="372"/>
      <c r="BQM60" s="372"/>
      <c r="BQN60" s="372"/>
      <c r="BQO60" s="372"/>
      <c r="BQP60" s="372"/>
      <c r="BQQ60" s="372"/>
      <c r="BQR60" s="372"/>
      <c r="BQS60" s="372"/>
      <c r="BQT60" s="372"/>
      <c r="BQU60" s="372"/>
      <c r="BQV60" s="372"/>
      <c r="BQW60" s="372"/>
      <c r="BQX60" s="372"/>
      <c r="BQY60" s="372"/>
      <c r="BQZ60" s="372"/>
      <c r="BRA60" s="372"/>
      <c r="BRB60" s="372"/>
      <c r="BRC60" s="372"/>
      <c r="BRD60" s="372"/>
      <c r="BRE60" s="372"/>
      <c r="BRF60" s="372"/>
      <c r="BRG60" s="372"/>
      <c r="BRH60" s="372"/>
      <c r="BRI60" s="372"/>
      <c r="BRJ60" s="372"/>
      <c r="BRK60" s="372"/>
      <c r="BRL60" s="372"/>
      <c r="BRM60" s="372"/>
      <c r="BRN60" s="372"/>
      <c r="BRO60" s="372"/>
      <c r="BRP60" s="372"/>
      <c r="BRQ60" s="372"/>
      <c r="BRR60" s="372"/>
      <c r="BRS60" s="372"/>
      <c r="BRT60" s="372"/>
      <c r="BRU60" s="372"/>
      <c r="BRV60" s="372"/>
      <c r="BRW60" s="372"/>
      <c r="BRX60" s="372"/>
      <c r="BRY60" s="372"/>
      <c r="BRZ60" s="372"/>
      <c r="BSA60" s="372"/>
      <c r="BSB60" s="372"/>
      <c r="BSC60" s="372"/>
      <c r="BSD60" s="372"/>
      <c r="BSE60" s="372"/>
      <c r="BSF60" s="372"/>
      <c r="BSG60" s="372"/>
      <c r="BSH60" s="372"/>
      <c r="BSI60" s="372"/>
      <c r="BSJ60" s="372"/>
      <c r="BSK60" s="372"/>
      <c r="BSL60" s="372"/>
      <c r="BSM60" s="372"/>
      <c r="BSN60" s="372"/>
      <c r="BSO60" s="372"/>
      <c r="BSP60" s="372"/>
      <c r="BSQ60" s="372"/>
      <c r="BSR60" s="372"/>
      <c r="BSS60" s="372"/>
      <c r="BST60" s="372"/>
      <c r="BSU60" s="372"/>
      <c r="BSV60" s="372"/>
      <c r="BSW60" s="372"/>
      <c r="BSX60" s="372"/>
      <c r="BSY60" s="372"/>
      <c r="BSZ60" s="372"/>
      <c r="BTA60" s="372"/>
      <c r="BTB60" s="372"/>
      <c r="BTC60" s="372"/>
      <c r="BTD60" s="372"/>
      <c r="BTE60" s="372"/>
      <c r="BTF60" s="372"/>
      <c r="BTG60" s="372"/>
      <c r="BTH60" s="372"/>
      <c r="BTI60" s="372"/>
      <c r="BTJ60" s="372"/>
      <c r="BTK60" s="372"/>
      <c r="BTL60" s="372"/>
      <c r="BTM60" s="372"/>
      <c r="BTN60" s="372"/>
      <c r="BTO60" s="372"/>
      <c r="BTP60" s="372"/>
      <c r="BTQ60" s="372"/>
      <c r="BTR60" s="372"/>
      <c r="BTS60" s="372"/>
      <c r="BTT60" s="372"/>
      <c r="BTU60" s="372"/>
      <c r="BTV60" s="372"/>
      <c r="BTW60" s="372"/>
      <c r="BTX60" s="372"/>
      <c r="BTY60" s="372"/>
      <c r="BTZ60" s="372"/>
      <c r="BUA60" s="372"/>
      <c r="BUB60" s="372"/>
      <c r="BUC60" s="372"/>
      <c r="BUD60" s="372"/>
      <c r="BUE60" s="372"/>
      <c r="BUF60" s="372"/>
      <c r="BUG60" s="372"/>
      <c r="BUH60" s="372"/>
      <c r="BUI60" s="372"/>
      <c r="BUJ60" s="372"/>
      <c r="BUK60" s="372"/>
      <c r="BUL60" s="372"/>
      <c r="BUM60" s="372"/>
      <c r="BUN60" s="372"/>
      <c r="BUO60" s="372"/>
      <c r="BUP60" s="372"/>
      <c r="BUQ60" s="372"/>
      <c r="BUR60" s="372"/>
      <c r="BUS60" s="372"/>
      <c r="BUT60" s="372"/>
      <c r="BUU60" s="372"/>
      <c r="BUV60" s="372"/>
      <c r="BUW60" s="372"/>
      <c r="BUX60" s="372"/>
      <c r="BUY60" s="372"/>
      <c r="BUZ60" s="372"/>
      <c r="BVA60" s="372"/>
      <c r="BVB60" s="372"/>
      <c r="BVC60" s="372"/>
      <c r="BVD60" s="372"/>
      <c r="BVE60" s="372"/>
      <c r="BVF60" s="372"/>
      <c r="BVG60" s="372"/>
      <c r="BVH60" s="372"/>
      <c r="BVI60" s="372"/>
      <c r="BVJ60" s="372"/>
      <c r="BVK60" s="372"/>
      <c r="BVL60" s="372"/>
      <c r="BVM60" s="372"/>
      <c r="BVN60" s="372"/>
      <c r="BVO60" s="372"/>
      <c r="BVP60" s="372"/>
      <c r="BVQ60" s="372"/>
      <c r="BVR60" s="372"/>
      <c r="BVS60" s="372"/>
      <c r="BVT60" s="372"/>
      <c r="BVU60" s="372"/>
      <c r="BVV60" s="372"/>
      <c r="BVW60" s="372"/>
      <c r="BVX60" s="372"/>
      <c r="BVY60" s="372"/>
      <c r="BVZ60" s="372"/>
      <c r="BWA60" s="372"/>
      <c r="BWB60" s="372"/>
      <c r="BWC60" s="372"/>
      <c r="BWD60" s="372"/>
      <c r="BWE60" s="372"/>
      <c r="BWF60" s="372"/>
      <c r="BWG60" s="372"/>
      <c r="BWH60" s="372"/>
      <c r="BWI60" s="372"/>
      <c r="BWJ60" s="372"/>
      <c r="BWK60" s="372"/>
      <c r="BWL60" s="372"/>
      <c r="BWM60" s="372"/>
      <c r="BWN60" s="372"/>
      <c r="BWO60" s="372"/>
      <c r="BWP60" s="372"/>
      <c r="BWQ60" s="372"/>
      <c r="BWR60" s="372"/>
      <c r="BWS60" s="372"/>
      <c r="BWT60" s="372"/>
      <c r="BWU60" s="372"/>
      <c r="BWV60" s="372"/>
      <c r="BWW60" s="372"/>
      <c r="BWX60" s="372"/>
      <c r="BWY60" s="372"/>
      <c r="BWZ60" s="372"/>
      <c r="BXA60" s="372"/>
      <c r="BXB60" s="372"/>
      <c r="BXC60" s="372"/>
      <c r="BXD60" s="372"/>
      <c r="BXE60" s="372"/>
      <c r="BXF60" s="372"/>
      <c r="BXG60" s="372"/>
      <c r="BXH60" s="372"/>
      <c r="BXI60" s="372"/>
      <c r="BXJ60" s="372"/>
      <c r="BXK60" s="372"/>
      <c r="BXL60" s="372"/>
      <c r="BXM60" s="372"/>
      <c r="BXN60" s="372"/>
      <c r="BXO60" s="372"/>
      <c r="BXP60" s="372"/>
      <c r="BXQ60" s="372"/>
      <c r="BXR60" s="372"/>
      <c r="BXS60" s="372"/>
      <c r="BXT60" s="372"/>
      <c r="BXU60" s="372"/>
      <c r="BXV60" s="372"/>
      <c r="BXW60" s="372"/>
      <c r="BXX60" s="372"/>
      <c r="BXY60" s="372"/>
      <c r="BXZ60" s="372"/>
      <c r="BYA60" s="372"/>
      <c r="BYB60" s="372"/>
      <c r="BYC60" s="372"/>
      <c r="BYD60" s="372"/>
      <c r="BYE60" s="372"/>
      <c r="BYF60" s="372"/>
      <c r="BYG60" s="372"/>
      <c r="BYH60" s="372"/>
      <c r="BYI60" s="372"/>
      <c r="BYJ60" s="372"/>
      <c r="BYK60" s="372"/>
      <c r="BYL60" s="372"/>
      <c r="BYM60" s="372"/>
      <c r="BYN60" s="372"/>
      <c r="BYO60" s="372"/>
      <c r="BYP60" s="372"/>
      <c r="BYQ60" s="372"/>
      <c r="BYR60" s="372"/>
      <c r="BYS60" s="372"/>
      <c r="BYT60" s="372"/>
      <c r="BYU60" s="372"/>
      <c r="BYV60" s="372"/>
      <c r="BYW60" s="372"/>
      <c r="BYX60" s="372"/>
      <c r="BYY60" s="372"/>
      <c r="BYZ60" s="372"/>
      <c r="BZA60" s="372"/>
      <c r="BZB60" s="372"/>
      <c r="BZC60" s="372"/>
      <c r="BZD60" s="372"/>
      <c r="BZE60" s="372"/>
      <c r="BZF60" s="372"/>
      <c r="BZG60" s="372"/>
      <c r="BZH60" s="372"/>
      <c r="BZI60" s="372"/>
      <c r="BZJ60" s="372"/>
      <c r="BZK60" s="372"/>
      <c r="BZL60" s="372"/>
      <c r="BZM60" s="372"/>
      <c r="BZN60" s="372"/>
      <c r="BZO60" s="372"/>
      <c r="BZP60" s="372"/>
      <c r="BZQ60" s="372"/>
      <c r="BZR60" s="372"/>
      <c r="BZS60" s="372"/>
      <c r="BZT60" s="372"/>
      <c r="BZU60" s="372"/>
      <c r="BZV60" s="372"/>
      <c r="BZW60" s="372"/>
      <c r="BZX60" s="372"/>
      <c r="BZY60" s="372"/>
      <c r="BZZ60" s="372"/>
      <c r="CAA60" s="372"/>
      <c r="CAB60" s="372"/>
      <c r="CAC60" s="372"/>
      <c r="CAD60" s="372"/>
      <c r="CAE60" s="372"/>
      <c r="CAF60" s="372"/>
      <c r="CAG60" s="372"/>
      <c r="CAH60" s="372"/>
      <c r="CAI60" s="372"/>
      <c r="CAJ60" s="372"/>
      <c r="CAK60" s="372"/>
      <c r="CAL60" s="372"/>
      <c r="CAM60" s="372"/>
      <c r="CAN60" s="372"/>
      <c r="CAO60" s="372"/>
      <c r="CAP60" s="372"/>
      <c r="CAQ60" s="372"/>
      <c r="CAR60" s="372"/>
      <c r="CAS60" s="372"/>
      <c r="CAT60" s="372"/>
      <c r="CAU60" s="372"/>
      <c r="CAV60" s="372"/>
      <c r="CAW60" s="372"/>
      <c r="CAX60" s="372"/>
      <c r="CAY60" s="372"/>
      <c r="CAZ60" s="372"/>
      <c r="CBA60" s="372"/>
      <c r="CBB60" s="372"/>
      <c r="CBC60" s="372"/>
      <c r="CBD60" s="372"/>
      <c r="CBE60" s="372"/>
      <c r="CBF60" s="372"/>
      <c r="CBG60" s="372"/>
      <c r="CBH60" s="372"/>
      <c r="CBI60" s="372"/>
      <c r="CBJ60" s="372"/>
      <c r="CBK60" s="372"/>
      <c r="CBL60" s="372"/>
      <c r="CBM60" s="372"/>
      <c r="CBN60" s="372"/>
      <c r="CBO60" s="372"/>
      <c r="CBP60" s="372"/>
      <c r="CBQ60" s="372"/>
      <c r="CBR60" s="372"/>
      <c r="CBS60" s="372"/>
      <c r="CBT60" s="372"/>
      <c r="CBU60" s="372"/>
      <c r="CBV60" s="372"/>
      <c r="CBW60" s="372"/>
      <c r="CBX60" s="372"/>
      <c r="CBY60" s="372"/>
      <c r="CBZ60" s="372"/>
      <c r="CCA60" s="372"/>
      <c r="CCB60" s="372"/>
      <c r="CCC60" s="372"/>
      <c r="CCD60" s="372"/>
      <c r="CCE60" s="372"/>
      <c r="CCF60" s="372"/>
      <c r="CCG60" s="372"/>
      <c r="CCH60" s="372"/>
      <c r="CCI60" s="372"/>
      <c r="CCJ60" s="372"/>
      <c r="CCK60" s="372"/>
      <c r="CCL60" s="372"/>
      <c r="CCM60" s="372"/>
      <c r="CCN60" s="372"/>
      <c r="CCO60" s="372"/>
      <c r="CCP60" s="372"/>
      <c r="CCQ60" s="372"/>
      <c r="CCR60" s="372"/>
      <c r="CCS60" s="372"/>
      <c r="CCT60" s="372"/>
      <c r="CCU60" s="372"/>
      <c r="CCV60" s="372"/>
      <c r="CCW60" s="372"/>
      <c r="CCX60" s="372"/>
      <c r="CCY60" s="372"/>
      <c r="CCZ60" s="372"/>
      <c r="CDA60" s="372"/>
      <c r="CDB60" s="372"/>
      <c r="CDC60" s="372"/>
      <c r="CDD60" s="372"/>
      <c r="CDE60" s="372"/>
      <c r="CDF60" s="372"/>
      <c r="CDG60" s="372"/>
      <c r="CDH60" s="372"/>
      <c r="CDI60" s="372"/>
      <c r="CDJ60" s="372"/>
      <c r="CDK60" s="372"/>
      <c r="CDL60" s="372"/>
      <c r="CDM60" s="372"/>
      <c r="CDN60" s="372"/>
      <c r="CDO60" s="372"/>
      <c r="CDP60" s="372"/>
      <c r="CDQ60" s="372"/>
      <c r="CDR60" s="372"/>
      <c r="CDS60" s="372"/>
      <c r="CDT60" s="372"/>
      <c r="CDU60" s="372"/>
      <c r="CDV60" s="372"/>
      <c r="CDW60" s="372"/>
      <c r="CDX60" s="372"/>
      <c r="CDY60" s="372"/>
      <c r="CDZ60" s="372"/>
      <c r="CEA60" s="372"/>
      <c r="CEB60" s="372"/>
      <c r="CEC60" s="372"/>
      <c r="CED60" s="372"/>
      <c r="CEE60" s="372"/>
      <c r="CEF60" s="372"/>
      <c r="CEG60" s="372"/>
      <c r="CEH60" s="372"/>
      <c r="CEI60" s="372"/>
      <c r="CEJ60" s="372"/>
      <c r="CEK60" s="372"/>
      <c r="CEL60" s="372"/>
      <c r="CEM60" s="372"/>
      <c r="CEN60" s="372"/>
      <c r="CEO60" s="372"/>
      <c r="CEP60" s="372"/>
      <c r="CEQ60" s="372"/>
      <c r="CER60" s="372"/>
      <c r="CES60" s="372"/>
      <c r="CET60" s="372"/>
      <c r="CEU60" s="372"/>
      <c r="CEV60" s="372"/>
      <c r="CEW60" s="372"/>
      <c r="CEX60" s="372"/>
      <c r="CEY60" s="372"/>
      <c r="CEZ60" s="372"/>
      <c r="CFA60" s="372"/>
      <c r="CFB60" s="372"/>
      <c r="CFC60" s="372"/>
      <c r="CFD60" s="372"/>
      <c r="CFE60" s="372"/>
      <c r="CFF60" s="372"/>
      <c r="CFG60" s="372"/>
      <c r="CFH60" s="372"/>
      <c r="CFI60" s="372"/>
      <c r="CFJ60" s="372"/>
      <c r="CFK60" s="372"/>
      <c r="CFL60" s="372"/>
      <c r="CFM60" s="372"/>
      <c r="CFN60" s="372"/>
      <c r="CFO60" s="372"/>
      <c r="CFP60" s="372"/>
      <c r="CFQ60" s="372"/>
      <c r="CFR60" s="372"/>
      <c r="CFS60" s="372"/>
      <c r="CFT60" s="372"/>
      <c r="CFU60" s="372"/>
      <c r="CFV60" s="372"/>
      <c r="CFW60" s="372"/>
      <c r="CFX60" s="372"/>
      <c r="CFY60" s="372"/>
      <c r="CFZ60" s="372"/>
      <c r="CGA60" s="372"/>
      <c r="CGB60" s="372"/>
      <c r="CGC60" s="372"/>
      <c r="CGD60" s="372"/>
      <c r="CGE60" s="372"/>
      <c r="CGF60" s="372"/>
      <c r="CGG60" s="372"/>
      <c r="CGH60" s="372"/>
      <c r="CGI60" s="372"/>
      <c r="CGJ60" s="372"/>
      <c r="CGK60" s="372"/>
      <c r="CGL60" s="372"/>
      <c r="CGM60" s="372"/>
      <c r="CGN60" s="372"/>
      <c r="CGO60" s="372"/>
      <c r="CGP60" s="372"/>
      <c r="CGQ60" s="372"/>
      <c r="CGR60" s="372"/>
      <c r="CGS60" s="372"/>
      <c r="CGT60" s="372"/>
      <c r="CGU60" s="372"/>
      <c r="CGV60" s="372"/>
      <c r="CGW60" s="372"/>
      <c r="CGX60" s="372"/>
      <c r="CGY60" s="372"/>
      <c r="CGZ60" s="372"/>
      <c r="CHA60" s="372"/>
      <c r="CHB60" s="372"/>
      <c r="CHC60" s="372"/>
      <c r="CHD60" s="372"/>
      <c r="CHE60" s="372"/>
      <c r="CHF60" s="372"/>
      <c r="CHG60" s="372"/>
      <c r="CHH60" s="372"/>
      <c r="CHI60" s="372"/>
      <c r="CHJ60" s="372"/>
      <c r="CHK60" s="372"/>
      <c r="CHL60" s="372"/>
      <c r="CHM60" s="372"/>
      <c r="CHN60" s="372"/>
      <c r="CHO60" s="372"/>
      <c r="CHP60" s="372"/>
      <c r="CHQ60" s="372"/>
      <c r="CHR60" s="372"/>
      <c r="CHS60" s="372"/>
      <c r="CHT60" s="372"/>
      <c r="CHU60" s="372"/>
      <c r="CHV60" s="372"/>
      <c r="CHW60" s="372"/>
      <c r="CHX60" s="372"/>
      <c r="CHY60" s="372"/>
      <c r="CHZ60" s="372"/>
      <c r="CIA60" s="372"/>
      <c r="CIB60" s="372"/>
      <c r="CIC60" s="372"/>
      <c r="CID60" s="372"/>
      <c r="CIE60" s="372"/>
      <c r="CIF60" s="372"/>
      <c r="CIG60" s="372"/>
      <c r="CIH60" s="372"/>
      <c r="CII60" s="372"/>
      <c r="CIJ60" s="372"/>
      <c r="CIK60" s="372"/>
      <c r="CIL60" s="372"/>
      <c r="CIM60" s="372"/>
      <c r="CIN60" s="372"/>
      <c r="CIO60" s="372"/>
      <c r="CIP60" s="372"/>
      <c r="CIQ60" s="372"/>
      <c r="CIR60" s="372"/>
      <c r="CIS60" s="372"/>
      <c r="CIT60" s="372"/>
      <c r="CIU60" s="372"/>
      <c r="CIV60" s="372"/>
      <c r="CIW60" s="372"/>
      <c r="CIX60" s="372"/>
      <c r="CIY60" s="372"/>
      <c r="CIZ60" s="372"/>
      <c r="CJA60" s="372"/>
      <c r="CJB60" s="372"/>
      <c r="CJC60" s="372"/>
      <c r="CJD60" s="372"/>
      <c r="CJE60" s="372"/>
      <c r="CJF60" s="372"/>
      <c r="CJG60" s="372"/>
      <c r="CJH60" s="372"/>
      <c r="CJI60" s="372"/>
      <c r="CJJ60" s="372"/>
      <c r="CJK60" s="372"/>
      <c r="CJL60" s="372"/>
      <c r="CJM60" s="372"/>
      <c r="CJN60" s="372"/>
      <c r="CJO60" s="372"/>
      <c r="CJP60" s="372"/>
      <c r="CJQ60" s="372"/>
      <c r="CJR60" s="372"/>
      <c r="CJS60" s="372"/>
      <c r="CJT60" s="372"/>
      <c r="CJU60" s="372"/>
      <c r="CJV60" s="372"/>
      <c r="CJW60" s="372"/>
      <c r="CJX60" s="372"/>
      <c r="CJY60" s="372"/>
      <c r="CJZ60" s="372"/>
      <c r="CKA60" s="372"/>
      <c r="CKB60" s="372"/>
      <c r="CKC60" s="372"/>
      <c r="CKD60" s="372"/>
      <c r="CKE60" s="372"/>
      <c r="CKF60" s="372"/>
      <c r="CKG60" s="372"/>
      <c r="CKH60" s="372"/>
      <c r="CKI60" s="372"/>
      <c r="CKJ60" s="372"/>
      <c r="CKK60" s="372"/>
      <c r="CKL60" s="372"/>
      <c r="CKM60" s="372"/>
      <c r="CKN60" s="372"/>
      <c r="CKO60" s="372"/>
      <c r="CKP60" s="372"/>
      <c r="CKQ60" s="372"/>
      <c r="CKR60" s="372"/>
      <c r="CKS60" s="372"/>
      <c r="CKT60" s="372"/>
      <c r="CKU60" s="372"/>
      <c r="CKV60" s="372"/>
      <c r="CKW60" s="372"/>
      <c r="CKX60" s="372"/>
      <c r="CKY60" s="372"/>
      <c r="CKZ60" s="372"/>
      <c r="CLA60" s="372"/>
      <c r="CLB60" s="372"/>
      <c r="CLC60" s="372"/>
      <c r="CLD60" s="372"/>
      <c r="CLE60" s="372"/>
      <c r="CLF60" s="372"/>
      <c r="CLG60" s="372"/>
      <c r="CLH60" s="372"/>
      <c r="CLI60" s="372"/>
      <c r="CLJ60" s="372"/>
      <c r="CLK60" s="372"/>
      <c r="CLL60" s="372"/>
      <c r="CLM60" s="372"/>
      <c r="CLN60" s="372"/>
      <c r="CLO60" s="372"/>
      <c r="CLP60" s="372"/>
      <c r="CLQ60" s="372"/>
      <c r="CLR60" s="372"/>
      <c r="CLS60" s="372"/>
      <c r="CLT60" s="372"/>
      <c r="CLU60" s="372"/>
      <c r="CLV60" s="372"/>
      <c r="CLW60" s="372"/>
      <c r="CLX60" s="372"/>
      <c r="CLY60" s="372"/>
      <c r="CLZ60" s="372"/>
      <c r="CMA60" s="372"/>
      <c r="CMB60" s="372"/>
      <c r="CMC60" s="372"/>
      <c r="CMD60" s="372"/>
      <c r="CME60" s="372"/>
      <c r="CMF60" s="372"/>
      <c r="CMG60" s="372"/>
      <c r="CMH60" s="372"/>
      <c r="CMI60" s="372"/>
      <c r="CMJ60" s="372"/>
      <c r="CMK60" s="372"/>
      <c r="CML60" s="372"/>
      <c r="CMM60" s="372"/>
      <c r="CMN60" s="372"/>
      <c r="CMO60" s="372"/>
      <c r="CMP60" s="372"/>
      <c r="CMQ60" s="372"/>
      <c r="CMR60" s="372"/>
      <c r="CMS60" s="372"/>
      <c r="CMT60" s="372"/>
      <c r="CMU60" s="372"/>
      <c r="CMV60" s="372"/>
      <c r="CMW60" s="372"/>
      <c r="CMX60" s="372"/>
      <c r="CMY60" s="372"/>
      <c r="CMZ60" s="372"/>
      <c r="CNA60" s="372"/>
      <c r="CNB60" s="372"/>
      <c r="CNC60" s="372"/>
      <c r="CND60" s="372"/>
      <c r="CNE60" s="372"/>
      <c r="CNF60" s="372"/>
      <c r="CNG60" s="372"/>
      <c r="CNH60" s="372"/>
      <c r="CNI60" s="372"/>
      <c r="CNJ60" s="372"/>
      <c r="CNK60" s="372"/>
      <c r="CNL60" s="372"/>
      <c r="CNM60" s="372"/>
      <c r="CNN60" s="372"/>
      <c r="CNO60" s="372"/>
      <c r="CNP60" s="372"/>
      <c r="CNQ60" s="372"/>
      <c r="CNR60" s="372"/>
      <c r="CNS60" s="372"/>
      <c r="CNT60" s="372"/>
      <c r="CNU60" s="372"/>
      <c r="CNV60" s="372"/>
      <c r="CNW60" s="372"/>
      <c r="CNX60" s="372"/>
      <c r="CNY60" s="372"/>
      <c r="CNZ60" s="372"/>
      <c r="COA60" s="372"/>
      <c r="COB60" s="372"/>
      <c r="COC60" s="372"/>
      <c r="COD60" s="372"/>
      <c r="COE60" s="372"/>
      <c r="COF60" s="372"/>
      <c r="COG60" s="372"/>
      <c r="COH60" s="372"/>
      <c r="COI60" s="372"/>
      <c r="COJ60" s="372"/>
      <c r="COK60" s="372"/>
      <c r="COL60" s="372"/>
      <c r="COM60" s="372"/>
      <c r="CON60" s="372"/>
      <c r="COO60" s="372"/>
      <c r="COP60" s="372"/>
      <c r="COQ60" s="372"/>
      <c r="COR60" s="372"/>
      <c r="COS60" s="372"/>
      <c r="COT60" s="372"/>
      <c r="COU60" s="372"/>
      <c r="COV60" s="372"/>
      <c r="COW60" s="372"/>
      <c r="COX60" s="372"/>
      <c r="COY60" s="372"/>
      <c r="COZ60" s="372"/>
      <c r="CPA60" s="372"/>
      <c r="CPB60" s="372"/>
      <c r="CPC60" s="372"/>
      <c r="CPD60" s="372"/>
      <c r="CPE60" s="372"/>
      <c r="CPF60" s="372"/>
      <c r="CPG60" s="372"/>
      <c r="CPH60" s="372"/>
      <c r="CPI60" s="372"/>
      <c r="CPJ60" s="372"/>
      <c r="CPK60" s="372"/>
      <c r="CPL60" s="372"/>
      <c r="CPM60" s="372"/>
      <c r="CPN60" s="372"/>
      <c r="CPO60" s="372"/>
      <c r="CPP60" s="372"/>
      <c r="CPQ60" s="372"/>
      <c r="CPR60" s="372"/>
      <c r="CPS60" s="372"/>
      <c r="CPT60" s="372"/>
      <c r="CPU60" s="372"/>
      <c r="CPV60" s="372"/>
      <c r="CPW60" s="372"/>
      <c r="CPX60" s="372"/>
      <c r="CPY60" s="372"/>
      <c r="CPZ60" s="372"/>
      <c r="CQA60" s="372"/>
      <c r="CQB60" s="372"/>
      <c r="CQC60" s="372"/>
      <c r="CQD60" s="372"/>
      <c r="CQE60" s="372"/>
      <c r="CQF60" s="372"/>
      <c r="CQG60" s="372"/>
      <c r="CQH60" s="372"/>
      <c r="CQI60" s="372"/>
      <c r="CQJ60" s="372"/>
      <c r="CQK60" s="372"/>
      <c r="CQL60" s="372"/>
      <c r="CQM60" s="372"/>
      <c r="CQN60" s="372"/>
      <c r="CQO60" s="372"/>
      <c r="CQP60" s="372"/>
      <c r="CQQ60" s="372"/>
      <c r="CQR60" s="372"/>
      <c r="CQS60" s="372"/>
      <c r="CQT60" s="372"/>
      <c r="CQU60" s="372"/>
      <c r="CQV60" s="372"/>
      <c r="CQW60" s="372"/>
      <c r="CQX60" s="372"/>
      <c r="CQY60" s="372"/>
      <c r="CQZ60" s="372"/>
      <c r="CRA60" s="372"/>
      <c r="CRB60" s="372"/>
      <c r="CRC60" s="372"/>
      <c r="CRD60" s="372"/>
      <c r="CRE60" s="372"/>
      <c r="CRF60" s="372"/>
      <c r="CRG60" s="372"/>
      <c r="CRH60" s="372"/>
      <c r="CRI60" s="372"/>
      <c r="CRJ60" s="372"/>
      <c r="CRK60" s="372"/>
      <c r="CRL60" s="372"/>
      <c r="CRM60" s="372"/>
      <c r="CRN60" s="372"/>
      <c r="CRO60" s="372"/>
      <c r="CRP60" s="372"/>
      <c r="CRQ60" s="372"/>
      <c r="CRR60" s="372"/>
      <c r="CRS60" s="372"/>
      <c r="CRT60" s="372"/>
      <c r="CRU60" s="372"/>
      <c r="CRV60" s="372"/>
      <c r="CRW60" s="372"/>
      <c r="CRX60" s="372"/>
      <c r="CRY60" s="372"/>
      <c r="CRZ60" s="372"/>
      <c r="CSA60" s="372"/>
      <c r="CSB60" s="372"/>
      <c r="CSC60" s="372"/>
      <c r="CSD60" s="372"/>
      <c r="CSE60" s="372"/>
      <c r="CSF60" s="372"/>
      <c r="CSG60" s="372"/>
      <c r="CSH60" s="372"/>
      <c r="CSI60" s="372"/>
      <c r="CSJ60" s="372"/>
      <c r="CSK60" s="372"/>
      <c r="CSL60" s="372"/>
      <c r="CSM60" s="372"/>
      <c r="CSN60" s="372"/>
      <c r="CSO60" s="372"/>
      <c r="CSP60" s="372"/>
      <c r="CSQ60" s="372"/>
      <c r="CSR60" s="372"/>
      <c r="CSS60" s="372"/>
      <c r="CST60" s="372"/>
      <c r="CSU60" s="372"/>
      <c r="CSV60" s="372"/>
      <c r="CSW60" s="372"/>
      <c r="CSX60" s="372"/>
      <c r="CSY60" s="372"/>
      <c r="CSZ60" s="372"/>
      <c r="CTA60" s="372"/>
      <c r="CTB60" s="372"/>
      <c r="CTC60" s="372"/>
      <c r="CTD60" s="372"/>
      <c r="CTE60" s="372"/>
      <c r="CTF60" s="372"/>
      <c r="CTG60" s="372"/>
      <c r="CTH60" s="372"/>
      <c r="CTI60" s="372"/>
      <c r="CTJ60" s="372"/>
      <c r="CTK60" s="372"/>
      <c r="CTL60" s="372"/>
      <c r="CTM60" s="372"/>
      <c r="CTN60" s="372"/>
      <c r="CTO60" s="372"/>
      <c r="CTP60" s="372"/>
      <c r="CTQ60" s="372"/>
      <c r="CTR60" s="372"/>
      <c r="CTS60" s="372"/>
      <c r="CTT60" s="372"/>
      <c r="CTU60" s="372"/>
      <c r="CTV60" s="372"/>
      <c r="CTW60" s="372"/>
      <c r="CTX60" s="372"/>
      <c r="CTY60" s="372"/>
      <c r="CTZ60" s="372"/>
      <c r="CUA60" s="372"/>
      <c r="CUB60" s="372"/>
      <c r="CUC60" s="372"/>
      <c r="CUD60" s="372"/>
      <c r="CUE60" s="372"/>
      <c r="CUF60" s="372"/>
      <c r="CUG60" s="372"/>
      <c r="CUH60" s="372"/>
      <c r="CUI60" s="372"/>
      <c r="CUJ60" s="372"/>
      <c r="CUK60" s="372"/>
      <c r="CUL60" s="372"/>
      <c r="CUM60" s="372"/>
      <c r="CUN60" s="372"/>
      <c r="CUO60" s="372"/>
      <c r="CUP60" s="372"/>
      <c r="CUQ60" s="372"/>
      <c r="CUR60" s="372"/>
      <c r="CUS60" s="372"/>
      <c r="CUT60" s="372"/>
      <c r="CUU60" s="372"/>
      <c r="CUV60" s="372"/>
      <c r="CUW60" s="372"/>
      <c r="CUX60" s="372"/>
      <c r="CUY60" s="372"/>
      <c r="CUZ60" s="372"/>
      <c r="CVA60" s="372"/>
      <c r="CVB60" s="372"/>
      <c r="CVC60" s="372"/>
      <c r="CVD60" s="372"/>
      <c r="CVE60" s="372"/>
      <c r="CVF60" s="372"/>
      <c r="CVG60" s="372"/>
      <c r="CVH60" s="372"/>
      <c r="CVI60" s="372"/>
      <c r="CVJ60" s="372"/>
      <c r="CVK60" s="372"/>
      <c r="CVL60" s="372"/>
      <c r="CVM60" s="372"/>
      <c r="CVN60" s="372"/>
      <c r="CVO60" s="372"/>
      <c r="CVP60" s="372"/>
      <c r="CVQ60" s="372"/>
      <c r="CVR60" s="372"/>
      <c r="CVS60" s="372"/>
      <c r="CVT60" s="372"/>
      <c r="CVU60" s="372"/>
      <c r="CVV60" s="372"/>
      <c r="CVW60" s="372"/>
      <c r="CVX60" s="372"/>
      <c r="CVY60" s="372"/>
      <c r="CVZ60" s="372"/>
      <c r="CWA60" s="372"/>
      <c r="CWB60" s="372"/>
      <c r="CWC60" s="372"/>
      <c r="CWD60" s="372"/>
      <c r="CWE60" s="372"/>
      <c r="CWF60" s="372"/>
      <c r="CWG60" s="372"/>
      <c r="CWH60" s="372"/>
      <c r="CWI60" s="372"/>
      <c r="CWJ60" s="372"/>
      <c r="CWK60" s="372"/>
      <c r="CWL60" s="372"/>
      <c r="CWM60" s="372"/>
      <c r="CWN60" s="372"/>
      <c r="CWO60" s="372"/>
      <c r="CWP60" s="372"/>
      <c r="CWQ60" s="372"/>
      <c r="CWR60" s="372"/>
      <c r="CWS60" s="372"/>
      <c r="CWT60" s="372"/>
      <c r="CWU60" s="372"/>
      <c r="CWV60" s="372"/>
      <c r="CWW60" s="372"/>
      <c r="CWX60" s="372"/>
      <c r="CWY60" s="372"/>
      <c r="CWZ60" s="372"/>
      <c r="CXA60" s="372"/>
      <c r="CXB60" s="372"/>
      <c r="CXC60" s="372"/>
      <c r="CXD60" s="372"/>
      <c r="CXE60" s="372"/>
      <c r="CXF60" s="372"/>
      <c r="CXG60" s="372"/>
      <c r="CXH60" s="372"/>
      <c r="CXI60" s="372"/>
      <c r="CXJ60" s="372"/>
      <c r="CXK60" s="372"/>
      <c r="CXL60" s="372"/>
      <c r="CXM60" s="372"/>
      <c r="CXN60" s="372"/>
      <c r="CXO60" s="372"/>
      <c r="CXP60" s="372"/>
      <c r="CXQ60" s="372"/>
      <c r="CXR60" s="372"/>
      <c r="CXS60" s="372"/>
      <c r="CXT60" s="372"/>
      <c r="CXU60" s="372"/>
      <c r="CXV60" s="372"/>
      <c r="CXW60" s="372"/>
      <c r="CXX60" s="372"/>
      <c r="CXY60" s="372"/>
      <c r="CXZ60" s="372"/>
      <c r="CYA60" s="372"/>
      <c r="CYB60" s="372"/>
      <c r="CYC60" s="372"/>
      <c r="CYD60" s="372"/>
      <c r="CYE60" s="372"/>
      <c r="CYF60" s="372"/>
      <c r="CYG60" s="372"/>
      <c r="CYH60" s="372"/>
      <c r="CYI60" s="372"/>
      <c r="CYJ60" s="372"/>
      <c r="CYK60" s="372"/>
      <c r="CYL60" s="372"/>
      <c r="CYM60" s="372"/>
      <c r="CYN60" s="372"/>
      <c r="CYO60" s="372"/>
      <c r="CYP60" s="372"/>
      <c r="CYQ60" s="372"/>
      <c r="CYR60" s="372"/>
      <c r="CYS60" s="372"/>
      <c r="CYT60" s="372"/>
      <c r="CYU60" s="372"/>
      <c r="CYV60" s="372"/>
      <c r="CYW60" s="372"/>
      <c r="CYX60" s="372"/>
      <c r="CYY60" s="372"/>
      <c r="CYZ60" s="372"/>
      <c r="CZA60" s="372"/>
      <c r="CZB60" s="372"/>
      <c r="CZC60" s="372"/>
      <c r="CZD60" s="372"/>
      <c r="CZE60" s="372"/>
      <c r="CZF60" s="372"/>
      <c r="CZG60" s="372"/>
      <c r="CZH60" s="372"/>
      <c r="CZI60" s="372"/>
      <c r="CZJ60" s="372"/>
      <c r="CZK60" s="372"/>
      <c r="CZL60" s="372"/>
      <c r="CZM60" s="372"/>
      <c r="CZN60" s="372"/>
      <c r="CZO60" s="372"/>
      <c r="CZP60" s="372"/>
      <c r="CZQ60" s="372"/>
      <c r="CZR60" s="372"/>
      <c r="CZS60" s="372"/>
      <c r="CZT60" s="372"/>
      <c r="CZU60" s="372"/>
      <c r="CZV60" s="372"/>
      <c r="CZW60" s="372"/>
      <c r="CZX60" s="372"/>
      <c r="CZY60" s="372"/>
      <c r="CZZ60" s="372"/>
      <c r="DAA60" s="372"/>
      <c r="DAB60" s="372"/>
      <c r="DAC60" s="372"/>
      <c r="DAD60" s="372"/>
      <c r="DAE60" s="372"/>
      <c r="DAF60" s="372"/>
      <c r="DAG60" s="372"/>
      <c r="DAH60" s="372"/>
      <c r="DAI60" s="372"/>
      <c r="DAJ60" s="372"/>
      <c r="DAK60" s="372"/>
      <c r="DAL60" s="372"/>
      <c r="DAM60" s="372"/>
      <c r="DAN60" s="372"/>
      <c r="DAO60" s="372"/>
      <c r="DAP60" s="372"/>
      <c r="DAQ60" s="372"/>
      <c r="DAR60" s="372"/>
      <c r="DAS60" s="372"/>
      <c r="DAT60" s="372"/>
      <c r="DAU60" s="372"/>
      <c r="DAV60" s="372"/>
      <c r="DAW60" s="372"/>
      <c r="DAX60" s="372"/>
      <c r="DAY60" s="372"/>
      <c r="DAZ60" s="372"/>
      <c r="DBA60" s="372"/>
      <c r="DBB60" s="372"/>
      <c r="DBC60" s="372"/>
      <c r="DBD60" s="372"/>
      <c r="DBE60" s="372"/>
      <c r="DBF60" s="372"/>
      <c r="DBG60" s="372"/>
      <c r="DBH60" s="372"/>
      <c r="DBI60" s="372"/>
      <c r="DBJ60" s="372"/>
      <c r="DBK60" s="372"/>
      <c r="DBL60" s="372"/>
      <c r="DBM60" s="372"/>
      <c r="DBN60" s="372"/>
      <c r="DBO60" s="372"/>
      <c r="DBP60" s="372"/>
      <c r="DBQ60" s="372"/>
      <c r="DBR60" s="372"/>
      <c r="DBS60" s="372"/>
      <c r="DBT60" s="372"/>
      <c r="DBU60" s="372"/>
      <c r="DBV60" s="372"/>
      <c r="DBW60" s="372"/>
      <c r="DBX60" s="372"/>
      <c r="DBY60" s="372"/>
      <c r="DBZ60" s="372"/>
      <c r="DCA60" s="372"/>
      <c r="DCB60" s="372"/>
      <c r="DCC60" s="372"/>
      <c r="DCD60" s="372"/>
      <c r="DCE60" s="372"/>
      <c r="DCF60" s="372"/>
      <c r="DCG60" s="372"/>
      <c r="DCH60" s="372"/>
      <c r="DCI60" s="372"/>
      <c r="DCJ60" s="372"/>
      <c r="DCK60" s="372"/>
      <c r="DCL60" s="372"/>
      <c r="DCM60" s="372"/>
      <c r="DCN60" s="372"/>
      <c r="DCO60" s="372"/>
      <c r="DCP60" s="372"/>
      <c r="DCQ60" s="372"/>
      <c r="DCR60" s="372"/>
      <c r="DCS60" s="372"/>
      <c r="DCT60" s="372"/>
      <c r="DCU60" s="372"/>
      <c r="DCV60" s="372"/>
      <c r="DCW60" s="372"/>
      <c r="DCX60" s="372"/>
      <c r="DCY60" s="372"/>
      <c r="DCZ60" s="372"/>
      <c r="DDA60" s="372"/>
      <c r="DDB60" s="372"/>
      <c r="DDC60" s="372"/>
      <c r="DDD60" s="372"/>
      <c r="DDE60" s="372"/>
      <c r="DDF60" s="372"/>
      <c r="DDG60" s="372"/>
      <c r="DDH60" s="372"/>
      <c r="DDI60" s="372"/>
      <c r="DDJ60" s="372"/>
      <c r="DDK60" s="372"/>
      <c r="DDL60" s="372"/>
      <c r="DDM60" s="372"/>
      <c r="DDN60" s="372"/>
      <c r="DDO60" s="372"/>
      <c r="DDP60" s="372"/>
      <c r="DDQ60" s="372"/>
      <c r="DDR60" s="372"/>
      <c r="DDS60" s="372"/>
      <c r="DDT60" s="372"/>
      <c r="DDU60" s="372"/>
      <c r="DDV60" s="372"/>
      <c r="DDW60" s="372"/>
      <c r="DDX60" s="372"/>
      <c r="DDY60" s="372"/>
      <c r="DDZ60" s="372"/>
      <c r="DEA60" s="372"/>
      <c r="DEB60" s="372"/>
      <c r="DEC60" s="372"/>
      <c r="DED60" s="372"/>
      <c r="DEE60" s="372"/>
      <c r="DEF60" s="372"/>
      <c r="DEG60" s="372"/>
      <c r="DEH60" s="372"/>
      <c r="DEI60" s="372"/>
      <c r="DEJ60" s="372"/>
      <c r="DEK60" s="372"/>
      <c r="DEL60" s="372"/>
      <c r="DEM60" s="372"/>
      <c r="DEN60" s="372"/>
      <c r="DEO60" s="372"/>
      <c r="DEP60" s="372"/>
      <c r="DEQ60" s="372"/>
      <c r="DER60" s="372"/>
      <c r="DES60" s="372"/>
      <c r="DET60" s="372"/>
      <c r="DEU60" s="372"/>
      <c r="DEV60" s="372"/>
      <c r="DEW60" s="372"/>
      <c r="DEX60" s="372"/>
      <c r="DEY60" s="372"/>
      <c r="DEZ60" s="372"/>
      <c r="DFA60" s="372"/>
      <c r="DFB60" s="372"/>
      <c r="DFC60" s="372"/>
      <c r="DFD60" s="372"/>
      <c r="DFE60" s="372"/>
      <c r="DFF60" s="372"/>
      <c r="DFG60" s="372"/>
      <c r="DFH60" s="372"/>
      <c r="DFI60" s="372"/>
      <c r="DFJ60" s="372"/>
      <c r="DFK60" s="372"/>
      <c r="DFL60" s="372"/>
      <c r="DFM60" s="372"/>
      <c r="DFN60" s="372"/>
      <c r="DFO60" s="372"/>
      <c r="DFP60" s="372"/>
      <c r="DFQ60" s="372"/>
      <c r="DFR60" s="372"/>
      <c r="DFS60" s="372"/>
      <c r="DFT60" s="372"/>
      <c r="DFU60" s="372"/>
      <c r="DFV60" s="372"/>
      <c r="DFW60" s="372"/>
      <c r="DFX60" s="372"/>
      <c r="DFY60" s="372"/>
      <c r="DFZ60" s="372"/>
      <c r="DGA60" s="372"/>
      <c r="DGB60" s="372"/>
      <c r="DGC60" s="372"/>
      <c r="DGD60" s="372"/>
      <c r="DGE60" s="372"/>
      <c r="DGF60" s="372"/>
      <c r="DGG60" s="372"/>
      <c r="DGH60" s="372"/>
      <c r="DGI60" s="372"/>
      <c r="DGJ60" s="372"/>
      <c r="DGK60" s="372"/>
      <c r="DGL60" s="372"/>
      <c r="DGM60" s="372"/>
      <c r="DGN60" s="372"/>
      <c r="DGO60" s="372"/>
      <c r="DGP60" s="372"/>
      <c r="DGQ60" s="372"/>
      <c r="DGR60" s="372"/>
      <c r="DGS60" s="372"/>
      <c r="DGT60" s="372"/>
      <c r="DGU60" s="372"/>
      <c r="DGV60" s="372"/>
      <c r="DGW60" s="372"/>
      <c r="DGX60" s="372"/>
      <c r="DGY60" s="372"/>
      <c r="DGZ60" s="372"/>
      <c r="DHA60" s="372"/>
      <c r="DHB60" s="372"/>
      <c r="DHC60" s="372"/>
      <c r="DHD60" s="372"/>
      <c r="DHE60" s="372"/>
      <c r="DHF60" s="372"/>
      <c r="DHG60" s="372"/>
      <c r="DHH60" s="372"/>
      <c r="DHI60" s="372"/>
      <c r="DHJ60" s="372"/>
      <c r="DHK60" s="372"/>
      <c r="DHL60" s="372"/>
      <c r="DHM60" s="372"/>
      <c r="DHN60" s="372"/>
      <c r="DHO60" s="372"/>
      <c r="DHP60" s="372"/>
      <c r="DHQ60" s="372"/>
      <c r="DHR60" s="372"/>
      <c r="DHS60" s="372"/>
      <c r="DHT60" s="372"/>
      <c r="DHU60" s="372"/>
      <c r="DHV60" s="372"/>
      <c r="DHW60" s="372"/>
      <c r="DHX60" s="372"/>
      <c r="DHY60" s="372"/>
      <c r="DHZ60" s="372"/>
      <c r="DIA60" s="372"/>
      <c r="DIB60" s="372"/>
      <c r="DIC60" s="372"/>
      <c r="DID60" s="372"/>
      <c r="DIE60" s="372"/>
      <c r="DIF60" s="372"/>
      <c r="DIG60" s="372"/>
      <c r="DIH60" s="372"/>
      <c r="DII60" s="372"/>
      <c r="DIJ60" s="372"/>
      <c r="DIK60" s="372"/>
      <c r="DIL60" s="372"/>
      <c r="DIM60" s="372"/>
      <c r="DIN60" s="372"/>
      <c r="DIO60" s="372"/>
      <c r="DIP60" s="372"/>
      <c r="DIQ60" s="372"/>
      <c r="DIR60" s="372"/>
      <c r="DIS60" s="372"/>
      <c r="DIT60" s="372"/>
      <c r="DIU60" s="372"/>
      <c r="DIV60" s="372"/>
      <c r="DIW60" s="372"/>
      <c r="DIX60" s="372"/>
      <c r="DIY60" s="372"/>
      <c r="DIZ60" s="372"/>
      <c r="DJA60" s="372"/>
      <c r="DJB60" s="372"/>
      <c r="DJC60" s="372"/>
      <c r="DJD60" s="372"/>
      <c r="DJE60" s="372"/>
      <c r="DJF60" s="372"/>
      <c r="DJG60" s="372"/>
      <c r="DJH60" s="372"/>
      <c r="DJI60" s="372"/>
      <c r="DJJ60" s="372"/>
      <c r="DJK60" s="372"/>
      <c r="DJL60" s="372"/>
      <c r="DJM60" s="372"/>
      <c r="DJN60" s="372"/>
      <c r="DJO60" s="372"/>
      <c r="DJP60" s="372"/>
      <c r="DJQ60" s="372"/>
      <c r="DJR60" s="372"/>
      <c r="DJS60" s="372"/>
      <c r="DJT60" s="372"/>
      <c r="DJU60" s="372"/>
      <c r="DJV60" s="372"/>
      <c r="DJW60" s="372"/>
      <c r="DJX60" s="372"/>
      <c r="DJY60" s="372"/>
      <c r="DJZ60" s="372"/>
      <c r="DKA60" s="372"/>
      <c r="DKB60" s="372"/>
      <c r="DKC60" s="372"/>
      <c r="DKD60" s="372"/>
      <c r="DKE60" s="372"/>
      <c r="DKF60" s="372"/>
      <c r="DKG60" s="372"/>
      <c r="DKH60" s="372"/>
      <c r="DKI60" s="372"/>
      <c r="DKJ60" s="372"/>
      <c r="DKK60" s="372"/>
      <c r="DKL60" s="372"/>
      <c r="DKM60" s="372"/>
      <c r="DKN60" s="372"/>
      <c r="DKO60" s="372"/>
      <c r="DKP60" s="372"/>
      <c r="DKQ60" s="372"/>
      <c r="DKR60" s="372"/>
      <c r="DKS60" s="372"/>
      <c r="DKT60" s="372"/>
      <c r="DKU60" s="372"/>
      <c r="DKV60" s="372"/>
      <c r="DKW60" s="372"/>
      <c r="DKX60" s="372"/>
      <c r="DKY60" s="372"/>
      <c r="DKZ60" s="372"/>
      <c r="DLA60" s="372"/>
      <c r="DLB60" s="372"/>
      <c r="DLC60" s="372"/>
      <c r="DLD60" s="372"/>
      <c r="DLE60" s="372"/>
      <c r="DLF60" s="372"/>
      <c r="DLG60" s="372"/>
      <c r="DLH60" s="372"/>
      <c r="DLI60" s="372"/>
      <c r="DLJ60" s="372"/>
      <c r="DLK60" s="372"/>
      <c r="DLL60" s="372"/>
      <c r="DLM60" s="372"/>
      <c r="DLN60" s="372"/>
      <c r="DLO60" s="372"/>
      <c r="DLP60" s="372"/>
      <c r="DLQ60" s="372"/>
      <c r="DLR60" s="372"/>
      <c r="DLS60" s="372"/>
      <c r="DLT60" s="372"/>
      <c r="DLU60" s="372"/>
      <c r="DLV60" s="372"/>
      <c r="DLW60" s="372"/>
      <c r="DLX60" s="372"/>
      <c r="DLY60" s="372"/>
      <c r="DLZ60" s="372"/>
      <c r="DMA60" s="372"/>
      <c r="DMB60" s="372"/>
      <c r="DMC60" s="372"/>
      <c r="DMD60" s="372"/>
      <c r="DME60" s="372"/>
      <c r="DMF60" s="372"/>
      <c r="DMG60" s="372"/>
      <c r="DMH60" s="372"/>
      <c r="DMI60" s="372"/>
      <c r="DMJ60" s="372"/>
      <c r="DMK60" s="372"/>
      <c r="DML60" s="372"/>
      <c r="DMM60" s="372"/>
      <c r="DMN60" s="372"/>
      <c r="DMO60" s="372"/>
      <c r="DMP60" s="372"/>
      <c r="DMQ60" s="372"/>
      <c r="DMR60" s="372"/>
      <c r="DMS60" s="372"/>
      <c r="DMT60" s="372"/>
      <c r="DMU60" s="372"/>
      <c r="DMV60" s="372"/>
      <c r="DMW60" s="372"/>
      <c r="DMX60" s="372"/>
      <c r="DMY60" s="372"/>
      <c r="DMZ60" s="372"/>
      <c r="DNA60" s="372"/>
      <c r="DNB60" s="372"/>
      <c r="DNC60" s="372"/>
      <c r="DND60" s="372"/>
      <c r="DNE60" s="372"/>
      <c r="DNF60" s="372"/>
      <c r="DNG60" s="372"/>
      <c r="DNH60" s="372"/>
      <c r="DNI60" s="372"/>
      <c r="DNJ60" s="372"/>
      <c r="DNK60" s="372"/>
      <c r="DNL60" s="372"/>
      <c r="DNM60" s="372"/>
      <c r="DNN60" s="372"/>
      <c r="DNO60" s="372"/>
      <c r="DNP60" s="372"/>
      <c r="DNQ60" s="372"/>
      <c r="DNR60" s="372"/>
      <c r="DNS60" s="372"/>
      <c r="DNT60" s="372"/>
      <c r="DNU60" s="372"/>
      <c r="DNV60" s="372"/>
      <c r="DNW60" s="372"/>
      <c r="DNX60" s="372"/>
      <c r="DNY60" s="372"/>
      <c r="DNZ60" s="372"/>
      <c r="DOA60" s="372"/>
      <c r="DOB60" s="372"/>
      <c r="DOC60" s="372"/>
      <c r="DOD60" s="372"/>
      <c r="DOE60" s="372"/>
      <c r="DOF60" s="372"/>
      <c r="DOG60" s="372"/>
      <c r="DOH60" s="372"/>
      <c r="DOI60" s="372"/>
      <c r="DOJ60" s="372"/>
      <c r="DOK60" s="372"/>
      <c r="DOL60" s="372"/>
      <c r="DOM60" s="372"/>
      <c r="DON60" s="372"/>
      <c r="DOO60" s="372"/>
      <c r="DOP60" s="372"/>
      <c r="DOQ60" s="372"/>
      <c r="DOR60" s="372"/>
      <c r="DOS60" s="372"/>
      <c r="DOT60" s="372"/>
      <c r="DOU60" s="372"/>
      <c r="DOV60" s="372"/>
      <c r="DOW60" s="372"/>
      <c r="DOX60" s="372"/>
      <c r="DOY60" s="372"/>
      <c r="DOZ60" s="372"/>
      <c r="DPA60" s="372"/>
      <c r="DPB60" s="372"/>
      <c r="DPC60" s="372"/>
      <c r="DPD60" s="372"/>
      <c r="DPE60" s="372"/>
      <c r="DPF60" s="372"/>
      <c r="DPG60" s="372"/>
      <c r="DPH60" s="372"/>
      <c r="DPI60" s="372"/>
      <c r="DPJ60" s="372"/>
      <c r="DPK60" s="372"/>
      <c r="DPL60" s="372"/>
      <c r="DPM60" s="372"/>
      <c r="DPN60" s="372"/>
      <c r="DPO60" s="372"/>
      <c r="DPP60" s="372"/>
      <c r="DPQ60" s="372"/>
      <c r="DPR60" s="372"/>
      <c r="DPS60" s="372"/>
      <c r="DPT60" s="372"/>
      <c r="DPU60" s="372"/>
      <c r="DPV60" s="372"/>
      <c r="DPW60" s="372"/>
      <c r="DPX60" s="372"/>
      <c r="DPY60" s="372"/>
      <c r="DPZ60" s="372"/>
      <c r="DQA60" s="372"/>
      <c r="DQB60" s="372"/>
      <c r="DQC60" s="372"/>
      <c r="DQD60" s="372"/>
      <c r="DQE60" s="372"/>
      <c r="DQF60" s="372"/>
      <c r="DQG60" s="372"/>
      <c r="DQH60" s="372"/>
      <c r="DQI60" s="372"/>
      <c r="DQJ60" s="372"/>
      <c r="DQK60" s="372"/>
      <c r="DQL60" s="372"/>
      <c r="DQM60" s="372"/>
      <c r="DQN60" s="372"/>
      <c r="DQO60" s="372"/>
      <c r="DQP60" s="372"/>
      <c r="DQQ60" s="372"/>
      <c r="DQR60" s="372"/>
      <c r="DQS60" s="372"/>
      <c r="DQT60" s="372"/>
      <c r="DQU60" s="372"/>
      <c r="DQV60" s="372"/>
      <c r="DQW60" s="372"/>
      <c r="DQX60" s="372"/>
      <c r="DQY60" s="372"/>
      <c r="DQZ60" s="372"/>
      <c r="DRA60" s="372"/>
      <c r="DRB60" s="372"/>
      <c r="DRC60" s="372"/>
      <c r="DRD60" s="372"/>
      <c r="DRE60" s="372"/>
      <c r="DRF60" s="372"/>
      <c r="DRG60" s="372"/>
      <c r="DRH60" s="372"/>
      <c r="DRI60" s="372"/>
      <c r="DRJ60" s="372"/>
      <c r="DRK60" s="372"/>
      <c r="DRL60" s="372"/>
      <c r="DRM60" s="372"/>
      <c r="DRN60" s="372"/>
      <c r="DRO60" s="372"/>
      <c r="DRP60" s="372"/>
      <c r="DRQ60" s="372"/>
      <c r="DRR60" s="372"/>
      <c r="DRS60" s="372"/>
      <c r="DRT60" s="372"/>
      <c r="DRU60" s="372"/>
      <c r="DRV60" s="372"/>
      <c r="DRW60" s="372"/>
      <c r="DRX60" s="372"/>
      <c r="DRY60" s="372"/>
      <c r="DRZ60" s="372"/>
      <c r="DSA60" s="372"/>
      <c r="DSB60" s="372"/>
      <c r="DSC60" s="372"/>
      <c r="DSD60" s="372"/>
      <c r="DSE60" s="372"/>
      <c r="DSF60" s="372"/>
      <c r="DSG60" s="372"/>
      <c r="DSH60" s="372"/>
      <c r="DSI60" s="372"/>
      <c r="DSJ60" s="372"/>
      <c r="DSK60" s="372"/>
      <c r="DSL60" s="372"/>
      <c r="DSM60" s="372"/>
      <c r="DSN60" s="372"/>
      <c r="DSO60" s="372"/>
      <c r="DSP60" s="372"/>
      <c r="DSQ60" s="372"/>
      <c r="DSR60" s="372"/>
      <c r="DSS60" s="372"/>
      <c r="DST60" s="372"/>
      <c r="DSU60" s="372"/>
      <c r="DSV60" s="372"/>
      <c r="DSW60" s="372"/>
      <c r="DSX60" s="372"/>
      <c r="DSY60" s="372"/>
      <c r="DSZ60" s="372"/>
      <c r="DTA60" s="372"/>
      <c r="DTB60" s="372"/>
      <c r="DTC60" s="372"/>
      <c r="DTD60" s="372"/>
      <c r="DTE60" s="372"/>
      <c r="DTF60" s="372"/>
      <c r="DTG60" s="372"/>
      <c r="DTH60" s="372"/>
      <c r="DTI60" s="372"/>
      <c r="DTJ60" s="372"/>
      <c r="DTK60" s="372"/>
      <c r="DTL60" s="372"/>
      <c r="DTM60" s="372"/>
      <c r="DTN60" s="372"/>
      <c r="DTO60" s="372"/>
      <c r="DTP60" s="372"/>
      <c r="DTQ60" s="372"/>
      <c r="DTR60" s="372"/>
      <c r="DTS60" s="372"/>
      <c r="DTT60" s="372"/>
      <c r="DTU60" s="372"/>
      <c r="DTV60" s="372"/>
      <c r="DTW60" s="372"/>
      <c r="DTX60" s="372"/>
      <c r="DTY60" s="372"/>
      <c r="DTZ60" s="372"/>
      <c r="DUA60" s="372"/>
      <c r="DUB60" s="372"/>
      <c r="DUC60" s="372"/>
      <c r="DUD60" s="372"/>
      <c r="DUE60" s="372"/>
      <c r="DUF60" s="372"/>
      <c r="DUG60" s="372"/>
      <c r="DUH60" s="372"/>
      <c r="DUI60" s="372"/>
      <c r="DUJ60" s="372"/>
      <c r="DUK60" s="372"/>
      <c r="DUL60" s="372"/>
      <c r="DUM60" s="372"/>
      <c r="DUN60" s="372"/>
      <c r="DUO60" s="372"/>
      <c r="DUP60" s="372"/>
      <c r="DUQ60" s="372"/>
      <c r="DUR60" s="372"/>
      <c r="DUS60" s="372"/>
      <c r="DUT60" s="372"/>
      <c r="DUU60" s="372"/>
      <c r="DUV60" s="372"/>
      <c r="DUW60" s="372"/>
      <c r="DUX60" s="372"/>
      <c r="DUY60" s="372"/>
      <c r="DUZ60" s="372"/>
      <c r="DVA60" s="372"/>
      <c r="DVB60" s="372"/>
      <c r="DVC60" s="372"/>
      <c r="DVD60" s="372"/>
      <c r="DVE60" s="372"/>
      <c r="DVF60" s="372"/>
      <c r="DVG60" s="372"/>
      <c r="DVH60" s="372"/>
      <c r="DVI60" s="372"/>
      <c r="DVJ60" s="372"/>
      <c r="DVK60" s="372"/>
      <c r="DVL60" s="372"/>
      <c r="DVM60" s="372"/>
      <c r="DVN60" s="372"/>
      <c r="DVO60" s="372"/>
      <c r="DVP60" s="372"/>
      <c r="DVQ60" s="372"/>
      <c r="DVR60" s="372"/>
      <c r="DVS60" s="372"/>
      <c r="DVT60" s="372"/>
      <c r="DVU60" s="372"/>
      <c r="DVV60" s="372"/>
      <c r="DVW60" s="372"/>
      <c r="DVX60" s="372"/>
      <c r="DVY60" s="372"/>
      <c r="DVZ60" s="372"/>
      <c r="DWA60" s="372"/>
      <c r="DWB60" s="372"/>
      <c r="DWC60" s="372"/>
      <c r="DWD60" s="372"/>
      <c r="DWE60" s="372"/>
      <c r="DWF60" s="372"/>
      <c r="DWG60" s="372"/>
      <c r="DWH60" s="372"/>
      <c r="DWI60" s="372"/>
      <c r="DWJ60" s="372"/>
      <c r="DWK60" s="372"/>
      <c r="DWL60" s="372"/>
      <c r="DWM60" s="372"/>
      <c r="DWN60" s="372"/>
      <c r="DWO60" s="372"/>
      <c r="DWP60" s="372"/>
      <c r="DWQ60" s="372"/>
      <c r="DWR60" s="372"/>
      <c r="DWS60" s="372"/>
      <c r="DWT60" s="372"/>
      <c r="DWU60" s="372"/>
      <c r="DWV60" s="372"/>
      <c r="DWW60" s="372"/>
      <c r="DWX60" s="372"/>
      <c r="DWY60" s="372"/>
      <c r="DWZ60" s="372"/>
      <c r="DXA60" s="372"/>
      <c r="DXB60" s="372"/>
      <c r="DXC60" s="372"/>
      <c r="DXD60" s="372"/>
      <c r="DXE60" s="372"/>
      <c r="DXF60" s="372"/>
      <c r="DXG60" s="372"/>
      <c r="DXH60" s="372"/>
      <c r="DXI60" s="372"/>
      <c r="DXJ60" s="372"/>
      <c r="DXK60" s="372"/>
      <c r="DXL60" s="372"/>
      <c r="DXM60" s="372"/>
      <c r="DXN60" s="372"/>
      <c r="DXO60" s="372"/>
      <c r="DXP60" s="372"/>
      <c r="DXQ60" s="372"/>
      <c r="DXR60" s="372"/>
      <c r="DXS60" s="372"/>
      <c r="DXT60" s="372"/>
      <c r="DXU60" s="372"/>
      <c r="DXV60" s="372"/>
      <c r="DXW60" s="372"/>
      <c r="DXX60" s="372"/>
      <c r="DXY60" s="372"/>
      <c r="DXZ60" s="372"/>
      <c r="DYA60" s="372"/>
      <c r="DYB60" s="372"/>
      <c r="DYC60" s="372"/>
      <c r="DYD60" s="372"/>
      <c r="DYE60" s="372"/>
      <c r="DYF60" s="372"/>
      <c r="DYG60" s="372"/>
      <c r="DYH60" s="372"/>
      <c r="DYI60" s="372"/>
      <c r="DYJ60" s="372"/>
      <c r="DYK60" s="372"/>
      <c r="DYL60" s="372"/>
      <c r="DYM60" s="372"/>
      <c r="DYN60" s="372"/>
      <c r="DYO60" s="372"/>
      <c r="DYP60" s="372"/>
      <c r="DYQ60" s="372"/>
      <c r="DYR60" s="372"/>
      <c r="DYS60" s="372"/>
      <c r="DYT60" s="372"/>
      <c r="DYU60" s="372"/>
      <c r="DYV60" s="372"/>
      <c r="DYW60" s="372"/>
      <c r="DYX60" s="372"/>
      <c r="DYY60" s="372"/>
      <c r="DYZ60" s="372"/>
      <c r="DZA60" s="372"/>
      <c r="DZB60" s="372"/>
      <c r="DZC60" s="372"/>
      <c r="DZD60" s="372"/>
      <c r="DZE60" s="372"/>
      <c r="DZF60" s="372"/>
      <c r="DZG60" s="372"/>
      <c r="DZH60" s="372"/>
      <c r="DZI60" s="372"/>
      <c r="DZJ60" s="372"/>
      <c r="DZK60" s="372"/>
      <c r="DZL60" s="372"/>
      <c r="DZM60" s="372"/>
      <c r="DZN60" s="372"/>
      <c r="DZO60" s="372"/>
      <c r="DZP60" s="372"/>
      <c r="DZQ60" s="372"/>
      <c r="DZR60" s="372"/>
      <c r="DZS60" s="372"/>
      <c r="DZT60" s="372"/>
      <c r="DZU60" s="372"/>
      <c r="DZV60" s="372"/>
      <c r="DZW60" s="372"/>
      <c r="DZX60" s="372"/>
      <c r="DZY60" s="372"/>
      <c r="DZZ60" s="372"/>
      <c r="EAA60" s="372"/>
      <c r="EAB60" s="372"/>
      <c r="EAC60" s="372"/>
      <c r="EAD60" s="372"/>
      <c r="EAE60" s="372"/>
      <c r="EAF60" s="372"/>
      <c r="EAG60" s="372"/>
      <c r="EAH60" s="372"/>
      <c r="EAI60" s="372"/>
      <c r="EAJ60" s="372"/>
      <c r="EAK60" s="372"/>
      <c r="EAL60" s="372"/>
      <c r="EAM60" s="372"/>
      <c r="EAN60" s="372"/>
      <c r="EAO60" s="372"/>
      <c r="EAP60" s="372"/>
      <c r="EAQ60" s="372"/>
      <c r="EAR60" s="372"/>
      <c r="EAS60" s="372"/>
      <c r="EAT60" s="372"/>
      <c r="EAU60" s="372"/>
      <c r="EAV60" s="372"/>
      <c r="EAW60" s="372"/>
      <c r="EAX60" s="372"/>
      <c r="EAY60" s="372"/>
      <c r="EAZ60" s="372"/>
      <c r="EBA60" s="372"/>
      <c r="EBB60" s="372"/>
      <c r="EBC60" s="372"/>
      <c r="EBD60" s="372"/>
      <c r="EBE60" s="372"/>
      <c r="EBF60" s="372"/>
      <c r="EBG60" s="372"/>
      <c r="EBH60" s="372"/>
      <c r="EBI60" s="372"/>
      <c r="EBJ60" s="372"/>
      <c r="EBK60" s="372"/>
      <c r="EBL60" s="372"/>
      <c r="EBM60" s="372"/>
      <c r="EBN60" s="372"/>
      <c r="EBO60" s="372"/>
      <c r="EBP60" s="372"/>
      <c r="EBQ60" s="372"/>
      <c r="EBR60" s="372"/>
      <c r="EBS60" s="372"/>
      <c r="EBT60" s="372"/>
      <c r="EBU60" s="372"/>
      <c r="EBV60" s="372"/>
      <c r="EBW60" s="372"/>
      <c r="EBX60" s="372"/>
      <c r="EBY60" s="372"/>
      <c r="EBZ60" s="372"/>
      <c r="ECA60" s="372"/>
      <c r="ECB60" s="372"/>
      <c r="ECC60" s="372"/>
      <c r="ECD60" s="372"/>
      <c r="ECE60" s="372"/>
      <c r="ECF60" s="372"/>
      <c r="ECG60" s="372"/>
      <c r="ECH60" s="372"/>
      <c r="ECI60" s="372"/>
      <c r="ECJ60" s="372"/>
      <c r="ECK60" s="372"/>
      <c r="ECL60" s="372"/>
      <c r="ECM60" s="372"/>
      <c r="ECN60" s="372"/>
      <c r="ECO60" s="372"/>
      <c r="ECP60" s="372"/>
      <c r="ECQ60" s="372"/>
      <c r="ECR60" s="372"/>
      <c r="ECS60" s="372"/>
      <c r="ECT60" s="372"/>
      <c r="ECU60" s="372"/>
      <c r="ECV60" s="372"/>
      <c r="ECW60" s="372"/>
      <c r="ECX60" s="372"/>
      <c r="ECY60" s="372"/>
      <c r="ECZ60" s="372"/>
      <c r="EDA60" s="372"/>
      <c r="EDB60" s="372"/>
      <c r="EDC60" s="372"/>
      <c r="EDD60" s="372"/>
      <c r="EDE60" s="372"/>
      <c r="EDF60" s="372"/>
      <c r="EDG60" s="372"/>
      <c r="EDH60" s="372"/>
      <c r="EDI60" s="372"/>
      <c r="EDJ60" s="372"/>
      <c r="EDK60" s="372"/>
      <c r="EDL60" s="372"/>
      <c r="EDM60" s="372"/>
      <c r="EDN60" s="372"/>
      <c r="EDO60" s="372"/>
      <c r="EDP60" s="372"/>
      <c r="EDQ60" s="372"/>
      <c r="EDR60" s="372"/>
      <c r="EDS60" s="372"/>
      <c r="EDT60" s="372"/>
      <c r="EDU60" s="372"/>
      <c r="EDV60" s="372"/>
      <c r="EDW60" s="372"/>
      <c r="EDX60" s="372"/>
      <c r="EDY60" s="372"/>
      <c r="EDZ60" s="372"/>
      <c r="EEA60" s="372"/>
      <c r="EEB60" s="372"/>
      <c r="EEC60" s="372"/>
      <c r="EED60" s="372"/>
      <c r="EEE60" s="372"/>
      <c r="EEF60" s="372"/>
      <c r="EEG60" s="372"/>
      <c r="EEH60" s="372"/>
      <c r="EEI60" s="372"/>
      <c r="EEJ60" s="372"/>
      <c r="EEK60" s="372"/>
      <c r="EEL60" s="372"/>
      <c r="EEM60" s="372"/>
      <c r="EEN60" s="372"/>
      <c r="EEO60" s="372"/>
      <c r="EEP60" s="372"/>
      <c r="EEQ60" s="372"/>
      <c r="EER60" s="372"/>
      <c r="EES60" s="372"/>
      <c r="EET60" s="372"/>
      <c r="EEU60" s="372"/>
      <c r="EEV60" s="372"/>
      <c r="EEW60" s="372"/>
      <c r="EEX60" s="372"/>
      <c r="EEY60" s="372"/>
      <c r="EEZ60" s="372"/>
      <c r="EFA60" s="372"/>
      <c r="EFB60" s="372"/>
      <c r="EFC60" s="372"/>
      <c r="EFD60" s="372"/>
      <c r="EFE60" s="372"/>
      <c r="EFF60" s="372"/>
      <c r="EFG60" s="372"/>
      <c r="EFH60" s="372"/>
      <c r="EFI60" s="372"/>
      <c r="EFJ60" s="372"/>
      <c r="EFK60" s="372"/>
      <c r="EFL60" s="372"/>
      <c r="EFM60" s="372"/>
      <c r="EFN60" s="372"/>
      <c r="EFO60" s="372"/>
      <c r="EFP60" s="372"/>
      <c r="EFQ60" s="372"/>
      <c r="EFR60" s="372"/>
      <c r="EFS60" s="372"/>
      <c r="EFT60" s="372"/>
      <c r="EFU60" s="372"/>
      <c r="EFV60" s="372"/>
      <c r="EFW60" s="372"/>
      <c r="EFX60" s="372"/>
      <c r="EFY60" s="372"/>
      <c r="EFZ60" s="372"/>
      <c r="EGA60" s="372"/>
      <c r="EGB60" s="372"/>
      <c r="EGC60" s="372"/>
      <c r="EGD60" s="372"/>
      <c r="EGE60" s="372"/>
      <c r="EGF60" s="372"/>
      <c r="EGG60" s="372"/>
      <c r="EGH60" s="372"/>
      <c r="EGI60" s="372"/>
      <c r="EGJ60" s="372"/>
      <c r="EGK60" s="372"/>
      <c r="EGL60" s="372"/>
      <c r="EGM60" s="372"/>
      <c r="EGN60" s="372"/>
      <c r="EGO60" s="372"/>
      <c r="EGP60" s="372"/>
      <c r="EGQ60" s="372"/>
      <c r="EGR60" s="372"/>
      <c r="EGS60" s="372"/>
      <c r="EGT60" s="372"/>
      <c r="EGU60" s="372"/>
      <c r="EGV60" s="372"/>
      <c r="EGW60" s="372"/>
      <c r="EGX60" s="372"/>
      <c r="EGY60" s="372"/>
      <c r="EGZ60" s="372"/>
      <c r="EHA60" s="372"/>
      <c r="EHB60" s="372"/>
      <c r="EHC60" s="372"/>
      <c r="EHD60" s="372"/>
      <c r="EHE60" s="372"/>
      <c r="EHF60" s="372"/>
      <c r="EHG60" s="372"/>
      <c r="EHH60" s="372"/>
      <c r="EHI60" s="372"/>
      <c r="EHJ60" s="372"/>
      <c r="EHK60" s="372"/>
      <c r="EHL60" s="372"/>
      <c r="EHM60" s="372"/>
      <c r="EHN60" s="372"/>
      <c r="EHO60" s="372"/>
      <c r="EHP60" s="372"/>
      <c r="EHQ60" s="372"/>
      <c r="EHR60" s="372"/>
      <c r="EHS60" s="372"/>
      <c r="EHT60" s="372"/>
      <c r="EHU60" s="372"/>
      <c r="EHV60" s="372"/>
      <c r="EHW60" s="372"/>
      <c r="EHX60" s="372"/>
      <c r="EHY60" s="372"/>
      <c r="EHZ60" s="372"/>
      <c r="EIA60" s="372"/>
      <c r="EIB60" s="372"/>
      <c r="EIC60" s="372"/>
      <c r="EID60" s="372"/>
      <c r="EIE60" s="372"/>
      <c r="EIF60" s="372"/>
      <c r="EIG60" s="372"/>
      <c r="EIH60" s="372"/>
      <c r="EII60" s="372"/>
      <c r="EIJ60" s="372"/>
      <c r="EIK60" s="372"/>
      <c r="EIL60" s="372"/>
      <c r="EIM60" s="372"/>
      <c r="EIN60" s="372"/>
      <c r="EIO60" s="372"/>
      <c r="EIP60" s="372"/>
      <c r="EIQ60" s="372"/>
      <c r="EIR60" s="372"/>
      <c r="EIS60" s="372"/>
      <c r="EIT60" s="372"/>
      <c r="EIU60" s="372"/>
      <c r="EIV60" s="372"/>
      <c r="EIW60" s="372"/>
      <c r="EIX60" s="372"/>
      <c r="EIY60" s="372"/>
      <c r="EIZ60" s="372"/>
      <c r="EJA60" s="372"/>
      <c r="EJB60" s="372"/>
      <c r="EJC60" s="372"/>
      <c r="EJD60" s="372"/>
      <c r="EJE60" s="372"/>
      <c r="EJF60" s="372"/>
      <c r="EJG60" s="372"/>
      <c r="EJH60" s="372"/>
      <c r="EJI60" s="372"/>
      <c r="EJJ60" s="372"/>
      <c r="EJK60" s="372"/>
      <c r="EJL60" s="372"/>
      <c r="EJM60" s="372"/>
      <c r="EJN60" s="372"/>
      <c r="EJO60" s="372"/>
      <c r="EJP60" s="372"/>
      <c r="EJQ60" s="372"/>
      <c r="EJR60" s="372"/>
      <c r="EJS60" s="372"/>
      <c r="EJT60" s="372"/>
      <c r="EJU60" s="372"/>
      <c r="EJV60" s="372"/>
      <c r="EJW60" s="372"/>
      <c r="EJX60" s="372"/>
      <c r="EJY60" s="372"/>
      <c r="EJZ60" s="372"/>
      <c r="EKA60" s="372"/>
      <c r="EKB60" s="372"/>
      <c r="EKC60" s="372"/>
      <c r="EKD60" s="372"/>
      <c r="EKE60" s="372"/>
      <c r="EKF60" s="372"/>
      <c r="EKG60" s="372"/>
      <c r="EKH60" s="372"/>
      <c r="EKI60" s="372"/>
      <c r="EKJ60" s="372"/>
      <c r="EKK60" s="372"/>
      <c r="EKL60" s="372"/>
      <c r="EKM60" s="372"/>
      <c r="EKN60" s="372"/>
      <c r="EKO60" s="372"/>
      <c r="EKP60" s="372"/>
      <c r="EKQ60" s="372"/>
      <c r="EKR60" s="372"/>
      <c r="EKS60" s="372"/>
      <c r="EKT60" s="372"/>
      <c r="EKU60" s="372"/>
      <c r="EKV60" s="372"/>
      <c r="EKW60" s="372"/>
      <c r="EKX60" s="372"/>
      <c r="EKY60" s="372"/>
      <c r="EKZ60" s="372"/>
      <c r="ELA60" s="372"/>
      <c r="ELB60" s="372"/>
      <c r="ELC60" s="372"/>
      <c r="ELD60" s="372"/>
      <c r="ELE60" s="372"/>
      <c r="ELF60" s="372"/>
      <c r="ELG60" s="372"/>
      <c r="ELH60" s="372"/>
      <c r="ELI60" s="372"/>
      <c r="ELJ60" s="372"/>
      <c r="ELK60" s="372"/>
      <c r="ELL60" s="372"/>
      <c r="ELM60" s="372"/>
      <c r="ELN60" s="372"/>
      <c r="ELO60" s="372"/>
      <c r="ELP60" s="372"/>
      <c r="ELQ60" s="372"/>
      <c r="ELR60" s="372"/>
      <c r="ELS60" s="372"/>
      <c r="ELT60" s="372"/>
      <c r="ELU60" s="372"/>
      <c r="ELV60" s="372"/>
      <c r="ELW60" s="372"/>
      <c r="ELX60" s="372"/>
      <c r="ELY60" s="372"/>
      <c r="ELZ60" s="372"/>
      <c r="EMA60" s="372"/>
      <c r="EMB60" s="372"/>
      <c r="EMC60" s="372"/>
      <c r="EMD60" s="372"/>
      <c r="EME60" s="372"/>
      <c r="EMF60" s="372"/>
      <c r="EMG60" s="372"/>
      <c r="EMH60" s="372"/>
      <c r="EMI60" s="372"/>
      <c r="EMJ60" s="372"/>
      <c r="EMK60" s="372"/>
      <c r="EML60" s="372"/>
      <c r="EMM60" s="372"/>
      <c r="EMN60" s="372"/>
      <c r="EMO60" s="372"/>
      <c r="EMP60" s="372"/>
      <c r="EMQ60" s="372"/>
      <c r="EMR60" s="372"/>
      <c r="EMS60" s="372"/>
      <c r="EMT60" s="372"/>
      <c r="EMU60" s="372"/>
      <c r="EMV60" s="372"/>
      <c r="EMW60" s="372"/>
      <c r="EMX60" s="372"/>
      <c r="EMY60" s="372"/>
      <c r="EMZ60" s="372"/>
      <c r="ENA60" s="372"/>
      <c r="ENB60" s="372"/>
      <c r="ENC60" s="372"/>
      <c r="END60" s="372"/>
      <c r="ENE60" s="372"/>
      <c r="ENF60" s="372"/>
      <c r="ENG60" s="372"/>
      <c r="ENH60" s="372"/>
      <c r="ENI60" s="372"/>
      <c r="ENJ60" s="372"/>
      <c r="ENK60" s="372"/>
      <c r="ENL60" s="372"/>
      <c r="ENM60" s="372"/>
      <c r="ENN60" s="372"/>
      <c r="ENO60" s="372"/>
      <c r="ENP60" s="372"/>
      <c r="ENQ60" s="372"/>
      <c r="ENR60" s="372"/>
      <c r="ENS60" s="372"/>
      <c r="ENT60" s="372"/>
      <c r="ENU60" s="372"/>
      <c r="ENV60" s="372"/>
      <c r="ENW60" s="372"/>
      <c r="ENX60" s="372"/>
      <c r="ENY60" s="372"/>
      <c r="ENZ60" s="372"/>
      <c r="EOA60" s="372"/>
      <c r="EOB60" s="372"/>
      <c r="EOC60" s="372"/>
      <c r="EOD60" s="372"/>
      <c r="EOE60" s="372"/>
      <c r="EOF60" s="372"/>
      <c r="EOG60" s="372"/>
      <c r="EOH60" s="372"/>
      <c r="EOI60" s="372"/>
      <c r="EOJ60" s="372"/>
      <c r="EOK60" s="372"/>
      <c r="EOL60" s="372"/>
      <c r="EOM60" s="372"/>
      <c r="EON60" s="372"/>
      <c r="EOO60" s="372"/>
      <c r="EOP60" s="372"/>
      <c r="EOQ60" s="372"/>
      <c r="EOR60" s="372"/>
      <c r="EOS60" s="372"/>
      <c r="EOT60" s="372"/>
      <c r="EOU60" s="372"/>
      <c r="EOV60" s="372"/>
      <c r="EOW60" s="372"/>
      <c r="EOX60" s="372"/>
      <c r="EOY60" s="372"/>
      <c r="EOZ60" s="372"/>
      <c r="EPA60" s="372"/>
      <c r="EPB60" s="372"/>
      <c r="EPC60" s="372"/>
      <c r="EPD60" s="372"/>
      <c r="EPE60" s="372"/>
      <c r="EPF60" s="372"/>
      <c r="EPG60" s="372"/>
      <c r="EPH60" s="372"/>
      <c r="EPI60" s="372"/>
      <c r="EPJ60" s="372"/>
      <c r="EPK60" s="372"/>
      <c r="EPL60" s="372"/>
      <c r="EPM60" s="372"/>
      <c r="EPN60" s="372"/>
      <c r="EPO60" s="372"/>
      <c r="EPP60" s="372"/>
      <c r="EPQ60" s="372"/>
      <c r="EPR60" s="372"/>
      <c r="EPS60" s="372"/>
      <c r="EPT60" s="372"/>
      <c r="EPU60" s="372"/>
      <c r="EPV60" s="372"/>
      <c r="EPW60" s="372"/>
      <c r="EPX60" s="372"/>
      <c r="EPY60" s="372"/>
      <c r="EPZ60" s="372"/>
      <c r="EQA60" s="372"/>
      <c r="EQB60" s="372"/>
      <c r="EQC60" s="372"/>
      <c r="EQD60" s="372"/>
      <c r="EQE60" s="372"/>
      <c r="EQF60" s="372"/>
      <c r="EQG60" s="372"/>
      <c r="EQH60" s="372"/>
      <c r="EQI60" s="372"/>
      <c r="EQJ60" s="372"/>
      <c r="EQK60" s="372"/>
      <c r="EQL60" s="372"/>
      <c r="EQM60" s="372"/>
      <c r="EQN60" s="372"/>
      <c r="EQO60" s="372"/>
      <c r="EQP60" s="372"/>
      <c r="EQQ60" s="372"/>
      <c r="EQR60" s="372"/>
      <c r="EQS60" s="372"/>
      <c r="EQT60" s="372"/>
      <c r="EQU60" s="372"/>
      <c r="EQV60" s="372"/>
      <c r="EQW60" s="372"/>
      <c r="EQX60" s="372"/>
      <c r="EQY60" s="372"/>
      <c r="EQZ60" s="372"/>
      <c r="ERA60" s="372"/>
      <c r="ERB60" s="372"/>
      <c r="ERC60" s="372"/>
      <c r="ERD60" s="372"/>
      <c r="ERE60" s="372"/>
      <c r="ERF60" s="372"/>
      <c r="ERG60" s="372"/>
      <c r="ERH60" s="372"/>
      <c r="ERI60" s="372"/>
      <c r="ERJ60" s="372"/>
      <c r="ERK60" s="372"/>
      <c r="ERL60" s="372"/>
      <c r="ERM60" s="372"/>
      <c r="ERN60" s="372"/>
      <c r="ERO60" s="372"/>
      <c r="ERP60" s="372"/>
      <c r="ERQ60" s="372"/>
      <c r="ERR60" s="372"/>
      <c r="ERS60" s="372"/>
      <c r="ERT60" s="372"/>
      <c r="ERU60" s="372"/>
      <c r="ERV60" s="372"/>
      <c r="ERW60" s="372"/>
      <c r="ERX60" s="372"/>
      <c r="ERY60" s="372"/>
      <c r="ERZ60" s="372"/>
      <c r="ESA60" s="372"/>
      <c r="ESB60" s="372"/>
      <c r="ESC60" s="372"/>
      <c r="ESD60" s="372"/>
      <c r="ESE60" s="372"/>
      <c r="ESF60" s="372"/>
      <c r="ESG60" s="372"/>
      <c r="ESH60" s="372"/>
      <c r="ESI60" s="372"/>
      <c r="ESJ60" s="372"/>
      <c r="ESK60" s="372"/>
      <c r="ESL60" s="372"/>
      <c r="ESM60" s="372"/>
      <c r="ESN60" s="372"/>
      <c r="ESO60" s="372"/>
      <c r="ESP60" s="372"/>
      <c r="ESQ60" s="372"/>
      <c r="ESR60" s="372"/>
      <c r="ESS60" s="372"/>
      <c r="EST60" s="372"/>
      <c r="ESU60" s="372"/>
      <c r="ESV60" s="372"/>
      <c r="ESW60" s="372"/>
      <c r="ESX60" s="372"/>
      <c r="ESY60" s="372"/>
      <c r="ESZ60" s="372"/>
      <c r="ETA60" s="372"/>
      <c r="ETB60" s="372"/>
      <c r="ETC60" s="372"/>
      <c r="ETD60" s="372"/>
      <c r="ETE60" s="372"/>
      <c r="ETF60" s="372"/>
      <c r="ETG60" s="372"/>
      <c r="ETH60" s="372"/>
      <c r="ETI60" s="372"/>
      <c r="ETJ60" s="372"/>
      <c r="ETK60" s="372"/>
      <c r="ETL60" s="372"/>
      <c r="ETM60" s="372"/>
      <c r="ETN60" s="372"/>
      <c r="ETO60" s="372"/>
      <c r="ETP60" s="372"/>
      <c r="ETQ60" s="372"/>
      <c r="ETR60" s="372"/>
      <c r="ETS60" s="372"/>
      <c r="ETT60" s="372"/>
      <c r="ETU60" s="372"/>
      <c r="ETV60" s="372"/>
      <c r="ETW60" s="372"/>
      <c r="ETX60" s="372"/>
      <c r="ETY60" s="372"/>
      <c r="ETZ60" s="372"/>
      <c r="EUA60" s="372"/>
      <c r="EUB60" s="372"/>
      <c r="EUC60" s="372"/>
      <c r="EUD60" s="372"/>
      <c r="EUE60" s="372"/>
      <c r="EUF60" s="372"/>
      <c r="EUG60" s="372"/>
      <c r="EUH60" s="372"/>
      <c r="EUI60" s="372"/>
      <c r="EUJ60" s="372"/>
      <c r="EUK60" s="372"/>
      <c r="EUL60" s="372"/>
      <c r="EUM60" s="372"/>
      <c r="EUN60" s="372"/>
      <c r="EUO60" s="372"/>
      <c r="EUP60" s="372"/>
      <c r="EUQ60" s="372"/>
      <c r="EUR60" s="372"/>
      <c r="EUS60" s="372"/>
      <c r="EUT60" s="372"/>
      <c r="EUU60" s="372"/>
      <c r="EUV60" s="372"/>
      <c r="EUW60" s="372"/>
      <c r="EUX60" s="372"/>
      <c r="EUY60" s="372"/>
      <c r="EUZ60" s="372"/>
      <c r="EVA60" s="372"/>
      <c r="EVB60" s="372"/>
      <c r="EVC60" s="372"/>
      <c r="EVD60" s="372"/>
      <c r="EVE60" s="372"/>
      <c r="EVF60" s="372"/>
      <c r="EVG60" s="372"/>
      <c r="EVH60" s="372"/>
      <c r="EVI60" s="372"/>
      <c r="EVJ60" s="372"/>
      <c r="EVK60" s="372"/>
      <c r="EVL60" s="372"/>
      <c r="EVM60" s="372"/>
      <c r="EVN60" s="372"/>
      <c r="EVO60" s="372"/>
      <c r="EVP60" s="372"/>
      <c r="EVQ60" s="372"/>
      <c r="EVR60" s="372"/>
      <c r="EVS60" s="372"/>
      <c r="EVT60" s="372"/>
      <c r="EVU60" s="372"/>
      <c r="EVV60" s="372"/>
      <c r="EVW60" s="372"/>
      <c r="EVX60" s="372"/>
      <c r="EVY60" s="372"/>
      <c r="EVZ60" s="372"/>
      <c r="EWA60" s="372"/>
      <c r="EWB60" s="372"/>
      <c r="EWC60" s="372"/>
      <c r="EWD60" s="372"/>
      <c r="EWE60" s="372"/>
      <c r="EWF60" s="372"/>
      <c r="EWG60" s="372"/>
      <c r="EWH60" s="372"/>
      <c r="EWI60" s="372"/>
      <c r="EWJ60" s="372"/>
      <c r="EWK60" s="372"/>
      <c r="EWL60" s="372"/>
      <c r="EWM60" s="372"/>
      <c r="EWN60" s="372"/>
      <c r="EWO60" s="372"/>
      <c r="EWP60" s="372"/>
      <c r="EWQ60" s="372"/>
      <c r="EWR60" s="372"/>
      <c r="EWS60" s="372"/>
      <c r="EWT60" s="372"/>
      <c r="EWU60" s="372"/>
      <c r="EWV60" s="372"/>
      <c r="EWW60" s="372"/>
      <c r="EWX60" s="372"/>
      <c r="EWY60" s="372"/>
      <c r="EWZ60" s="372"/>
      <c r="EXA60" s="372"/>
      <c r="EXB60" s="372"/>
      <c r="EXC60" s="372"/>
      <c r="EXD60" s="372"/>
      <c r="EXE60" s="372"/>
      <c r="EXF60" s="372"/>
      <c r="EXG60" s="372"/>
      <c r="EXH60" s="372"/>
      <c r="EXI60" s="372"/>
      <c r="EXJ60" s="372"/>
      <c r="EXK60" s="372"/>
      <c r="EXL60" s="372"/>
      <c r="EXM60" s="372"/>
      <c r="EXN60" s="372"/>
      <c r="EXO60" s="372"/>
      <c r="EXP60" s="372"/>
      <c r="EXQ60" s="372"/>
      <c r="EXR60" s="372"/>
      <c r="EXS60" s="372"/>
      <c r="EXT60" s="372"/>
      <c r="EXU60" s="372"/>
      <c r="EXV60" s="372"/>
      <c r="EXW60" s="372"/>
      <c r="EXX60" s="372"/>
      <c r="EXY60" s="372"/>
      <c r="EXZ60" s="372"/>
      <c r="EYA60" s="372"/>
      <c r="EYB60" s="372"/>
      <c r="EYC60" s="372"/>
      <c r="EYD60" s="372"/>
      <c r="EYE60" s="372"/>
      <c r="EYF60" s="372"/>
      <c r="EYG60" s="372"/>
      <c r="EYH60" s="372"/>
      <c r="EYI60" s="372"/>
      <c r="EYJ60" s="372"/>
      <c r="EYK60" s="372"/>
      <c r="EYL60" s="372"/>
      <c r="EYM60" s="372"/>
      <c r="EYN60" s="372"/>
      <c r="EYO60" s="372"/>
      <c r="EYP60" s="372"/>
      <c r="EYQ60" s="372"/>
      <c r="EYR60" s="372"/>
      <c r="EYS60" s="372"/>
      <c r="EYT60" s="372"/>
      <c r="EYU60" s="372"/>
      <c r="EYV60" s="372"/>
      <c r="EYW60" s="372"/>
      <c r="EYX60" s="372"/>
      <c r="EYY60" s="372"/>
      <c r="EYZ60" s="372"/>
      <c r="EZA60" s="372"/>
      <c r="EZB60" s="372"/>
      <c r="EZC60" s="372"/>
      <c r="EZD60" s="372"/>
      <c r="EZE60" s="372"/>
      <c r="EZF60" s="372"/>
      <c r="EZG60" s="372"/>
      <c r="EZH60" s="372"/>
      <c r="EZI60" s="372"/>
      <c r="EZJ60" s="372"/>
      <c r="EZK60" s="372"/>
      <c r="EZL60" s="372"/>
      <c r="EZM60" s="372"/>
      <c r="EZN60" s="372"/>
      <c r="EZO60" s="372"/>
      <c r="EZP60" s="372"/>
      <c r="EZQ60" s="372"/>
      <c r="EZR60" s="372"/>
      <c r="EZS60" s="372"/>
      <c r="EZT60" s="372"/>
      <c r="EZU60" s="372"/>
      <c r="EZV60" s="372"/>
      <c r="EZW60" s="372"/>
      <c r="EZX60" s="372"/>
      <c r="EZY60" s="372"/>
      <c r="EZZ60" s="372"/>
      <c r="FAA60" s="372"/>
      <c r="FAB60" s="372"/>
      <c r="FAC60" s="372"/>
      <c r="FAD60" s="372"/>
      <c r="FAE60" s="372"/>
      <c r="FAF60" s="372"/>
      <c r="FAG60" s="372"/>
      <c r="FAH60" s="372"/>
      <c r="FAI60" s="372"/>
      <c r="FAJ60" s="372"/>
      <c r="FAK60" s="372"/>
      <c r="FAL60" s="372"/>
      <c r="FAM60" s="372"/>
      <c r="FAN60" s="372"/>
      <c r="FAO60" s="372"/>
      <c r="FAP60" s="372"/>
      <c r="FAQ60" s="372"/>
      <c r="FAR60" s="372"/>
      <c r="FAS60" s="372"/>
      <c r="FAT60" s="372"/>
      <c r="FAU60" s="372"/>
      <c r="FAV60" s="372"/>
      <c r="FAW60" s="372"/>
      <c r="FAX60" s="372"/>
      <c r="FAY60" s="372"/>
      <c r="FAZ60" s="372"/>
      <c r="FBA60" s="372"/>
      <c r="FBB60" s="372"/>
      <c r="FBC60" s="372"/>
      <c r="FBD60" s="372"/>
      <c r="FBE60" s="372"/>
      <c r="FBF60" s="372"/>
      <c r="FBG60" s="372"/>
      <c r="FBH60" s="372"/>
      <c r="FBI60" s="372"/>
      <c r="FBJ60" s="372"/>
      <c r="FBK60" s="372"/>
      <c r="FBL60" s="372"/>
      <c r="FBM60" s="372"/>
      <c r="FBN60" s="372"/>
      <c r="FBO60" s="372"/>
      <c r="FBP60" s="372"/>
      <c r="FBQ60" s="372"/>
      <c r="FBR60" s="372"/>
      <c r="FBS60" s="372"/>
      <c r="FBT60" s="372"/>
      <c r="FBU60" s="372"/>
      <c r="FBV60" s="372"/>
      <c r="FBW60" s="372"/>
      <c r="FBX60" s="372"/>
      <c r="FBY60" s="372"/>
      <c r="FBZ60" s="372"/>
      <c r="FCA60" s="372"/>
      <c r="FCB60" s="372"/>
      <c r="FCC60" s="372"/>
      <c r="FCD60" s="372"/>
      <c r="FCE60" s="372"/>
      <c r="FCF60" s="372"/>
      <c r="FCG60" s="372"/>
      <c r="FCH60" s="372"/>
      <c r="FCI60" s="372"/>
      <c r="FCJ60" s="372"/>
      <c r="FCK60" s="372"/>
      <c r="FCL60" s="372"/>
      <c r="FCM60" s="372"/>
      <c r="FCN60" s="372"/>
      <c r="FCO60" s="372"/>
      <c r="FCP60" s="372"/>
      <c r="FCQ60" s="372"/>
      <c r="FCR60" s="372"/>
      <c r="FCS60" s="372"/>
      <c r="FCT60" s="372"/>
      <c r="FCU60" s="372"/>
      <c r="FCV60" s="372"/>
      <c r="FCW60" s="372"/>
      <c r="FCX60" s="372"/>
      <c r="FCY60" s="372"/>
      <c r="FCZ60" s="372"/>
      <c r="FDA60" s="372"/>
      <c r="FDB60" s="372"/>
      <c r="FDC60" s="372"/>
      <c r="FDD60" s="372"/>
      <c r="FDE60" s="372"/>
      <c r="FDF60" s="372"/>
      <c r="FDG60" s="372"/>
      <c r="FDH60" s="372"/>
      <c r="FDI60" s="372"/>
      <c r="FDJ60" s="372"/>
      <c r="FDK60" s="372"/>
      <c r="FDL60" s="372"/>
      <c r="FDM60" s="372"/>
      <c r="FDN60" s="372"/>
      <c r="FDO60" s="372"/>
      <c r="FDP60" s="372"/>
      <c r="FDQ60" s="372"/>
      <c r="FDR60" s="372"/>
      <c r="FDS60" s="372"/>
      <c r="FDT60" s="372"/>
      <c r="FDU60" s="372"/>
      <c r="FDV60" s="372"/>
      <c r="FDW60" s="372"/>
      <c r="FDX60" s="372"/>
      <c r="FDY60" s="372"/>
      <c r="FDZ60" s="372"/>
      <c r="FEA60" s="372"/>
      <c r="FEB60" s="372"/>
      <c r="FEC60" s="372"/>
      <c r="FED60" s="372"/>
      <c r="FEE60" s="372"/>
      <c r="FEF60" s="372"/>
      <c r="FEG60" s="372"/>
      <c r="FEH60" s="372"/>
      <c r="FEI60" s="372"/>
      <c r="FEJ60" s="372"/>
      <c r="FEK60" s="372"/>
      <c r="FEL60" s="372"/>
      <c r="FEM60" s="372"/>
      <c r="FEN60" s="372"/>
      <c r="FEO60" s="372"/>
      <c r="FEP60" s="372"/>
      <c r="FEQ60" s="372"/>
      <c r="FER60" s="372"/>
      <c r="FES60" s="372"/>
      <c r="FET60" s="372"/>
      <c r="FEU60" s="372"/>
      <c r="FEV60" s="372"/>
      <c r="FEW60" s="372"/>
      <c r="FEX60" s="372"/>
      <c r="FEY60" s="372"/>
      <c r="FEZ60" s="372"/>
      <c r="FFA60" s="372"/>
      <c r="FFB60" s="372"/>
      <c r="FFC60" s="372"/>
      <c r="FFD60" s="372"/>
      <c r="FFE60" s="372"/>
      <c r="FFF60" s="372"/>
      <c r="FFG60" s="372"/>
      <c r="FFH60" s="372"/>
      <c r="FFI60" s="372"/>
      <c r="FFJ60" s="372"/>
      <c r="FFK60" s="372"/>
      <c r="FFL60" s="372"/>
      <c r="FFM60" s="372"/>
      <c r="FFN60" s="372"/>
      <c r="FFO60" s="372"/>
      <c r="FFP60" s="372"/>
      <c r="FFQ60" s="372"/>
      <c r="FFR60" s="372"/>
      <c r="FFS60" s="372"/>
      <c r="FFT60" s="372"/>
      <c r="FFU60" s="372"/>
      <c r="FFV60" s="372"/>
      <c r="FFW60" s="372"/>
      <c r="FFX60" s="372"/>
      <c r="FFY60" s="372"/>
      <c r="FFZ60" s="372"/>
      <c r="FGA60" s="372"/>
      <c r="FGB60" s="372"/>
      <c r="FGC60" s="372"/>
      <c r="FGD60" s="372"/>
      <c r="FGE60" s="372"/>
      <c r="FGF60" s="372"/>
      <c r="FGG60" s="372"/>
      <c r="FGH60" s="372"/>
      <c r="FGI60" s="372"/>
      <c r="FGJ60" s="372"/>
      <c r="FGK60" s="372"/>
      <c r="FGL60" s="372"/>
      <c r="FGM60" s="372"/>
      <c r="FGN60" s="372"/>
      <c r="FGO60" s="372"/>
      <c r="FGP60" s="372"/>
      <c r="FGQ60" s="372"/>
      <c r="FGR60" s="372"/>
      <c r="FGS60" s="372"/>
      <c r="FGT60" s="372"/>
      <c r="FGU60" s="372"/>
      <c r="FGV60" s="372"/>
      <c r="FGW60" s="372"/>
      <c r="FGX60" s="372"/>
      <c r="FGY60" s="372"/>
      <c r="FGZ60" s="372"/>
      <c r="FHA60" s="372"/>
      <c r="FHB60" s="372"/>
      <c r="FHC60" s="372"/>
      <c r="FHD60" s="372"/>
      <c r="FHE60" s="372"/>
      <c r="FHF60" s="372"/>
      <c r="FHG60" s="372"/>
      <c r="FHH60" s="372"/>
      <c r="FHI60" s="372"/>
      <c r="FHJ60" s="372"/>
      <c r="FHK60" s="372"/>
      <c r="FHL60" s="372"/>
      <c r="FHM60" s="372"/>
      <c r="FHN60" s="372"/>
      <c r="FHO60" s="372"/>
      <c r="FHP60" s="372"/>
      <c r="FHQ60" s="372"/>
      <c r="FHR60" s="372"/>
      <c r="FHS60" s="372"/>
      <c r="FHT60" s="372"/>
      <c r="FHU60" s="372"/>
      <c r="FHV60" s="372"/>
      <c r="FHW60" s="372"/>
      <c r="FHX60" s="372"/>
      <c r="FHY60" s="372"/>
      <c r="FHZ60" s="372"/>
      <c r="FIA60" s="372"/>
      <c r="FIB60" s="372"/>
      <c r="FIC60" s="372"/>
      <c r="FID60" s="372"/>
      <c r="FIE60" s="372"/>
      <c r="FIF60" s="372"/>
      <c r="FIG60" s="372"/>
      <c r="FIH60" s="372"/>
      <c r="FII60" s="372"/>
      <c r="FIJ60" s="372"/>
      <c r="FIK60" s="372"/>
      <c r="FIL60" s="372"/>
      <c r="FIM60" s="372"/>
      <c r="FIN60" s="372"/>
      <c r="FIO60" s="372"/>
      <c r="FIP60" s="372"/>
      <c r="FIQ60" s="372"/>
      <c r="FIR60" s="372"/>
      <c r="FIS60" s="372"/>
      <c r="FIT60" s="372"/>
      <c r="FIU60" s="372"/>
      <c r="FIV60" s="372"/>
      <c r="FIW60" s="372"/>
      <c r="FIX60" s="372"/>
      <c r="FIY60" s="372"/>
      <c r="FIZ60" s="372"/>
      <c r="FJA60" s="372"/>
      <c r="FJB60" s="372"/>
      <c r="FJC60" s="372"/>
      <c r="FJD60" s="372"/>
      <c r="FJE60" s="372"/>
      <c r="FJF60" s="372"/>
      <c r="FJG60" s="372"/>
      <c r="FJH60" s="372"/>
      <c r="FJI60" s="372"/>
      <c r="FJJ60" s="372"/>
      <c r="FJK60" s="372"/>
      <c r="FJL60" s="372"/>
      <c r="FJM60" s="372"/>
      <c r="FJN60" s="372"/>
      <c r="FJO60" s="372"/>
      <c r="FJP60" s="372"/>
      <c r="FJQ60" s="372"/>
      <c r="FJR60" s="372"/>
      <c r="FJS60" s="372"/>
      <c r="FJT60" s="372"/>
      <c r="FJU60" s="372"/>
      <c r="FJV60" s="372"/>
      <c r="FJW60" s="372"/>
      <c r="FJX60" s="372"/>
      <c r="FJY60" s="372"/>
      <c r="FJZ60" s="372"/>
      <c r="FKA60" s="372"/>
      <c r="FKB60" s="372"/>
      <c r="FKC60" s="372"/>
      <c r="FKD60" s="372"/>
      <c r="FKE60" s="372"/>
      <c r="FKF60" s="372"/>
      <c r="FKG60" s="372"/>
      <c r="FKH60" s="372"/>
      <c r="FKI60" s="372"/>
      <c r="FKJ60" s="372"/>
      <c r="FKK60" s="372"/>
      <c r="FKL60" s="372"/>
      <c r="FKM60" s="372"/>
      <c r="FKN60" s="372"/>
      <c r="FKO60" s="372"/>
      <c r="FKP60" s="372"/>
      <c r="FKQ60" s="372"/>
      <c r="FKR60" s="372"/>
      <c r="FKS60" s="372"/>
      <c r="FKT60" s="372"/>
      <c r="FKU60" s="372"/>
      <c r="FKV60" s="372"/>
      <c r="FKW60" s="372"/>
      <c r="FKX60" s="372"/>
      <c r="FKY60" s="372"/>
      <c r="FKZ60" s="372"/>
      <c r="FLA60" s="372"/>
      <c r="FLB60" s="372"/>
      <c r="FLC60" s="372"/>
      <c r="FLD60" s="372"/>
      <c r="FLE60" s="372"/>
      <c r="FLF60" s="372"/>
      <c r="FLG60" s="372"/>
      <c r="FLH60" s="372"/>
      <c r="FLI60" s="372"/>
      <c r="FLJ60" s="372"/>
      <c r="FLK60" s="372"/>
      <c r="FLL60" s="372"/>
      <c r="FLM60" s="372"/>
      <c r="FLN60" s="372"/>
      <c r="FLO60" s="372"/>
      <c r="FLP60" s="372"/>
      <c r="FLQ60" s="372"/>
      <c r="FLR60" s="372"/>
      <c r="FLS60" s="372"/>
      <c r="FLT60" s="372"/>
      <c r="FLU60" s="372"/>
      <c r="FLV60" s="372"/>
      <c r="FLW60" s="372"/>
      <c r="FLX60" s="372"/>
      <c r="FLY60" s="372"/>
      <c r="FLZ60" s="372"/>
      <c r="FMA60" s="372"/>
      <c r="FMB60" s="372"/>
      <c r="FMC60" s="372"/>
      <c r="FMD60" s="372"/>
      <c r="FME60" s="372"/>
      <c r="FMF60" s="372"/>
      <c r="FMG60" s="372"/>
      <c r="FMH60" s="372"/>
      <c r="FMI60" s="372"/>
      <c r="FMJ60" s="372"/>
      <c r="FMK60" s="372"/>
      <c r="FML60" s="372"/>
      <c r="FMM60" s="372"/>
      <c r="FMN60" s="372"/>
      <c r="FMO60" s="372"/>
      <c r="FMP60" s="372"/>
      <c r="FMQ60" s="372"/>
      <c r="FMR60" s="372"/>
      <c r="FMS60" s="372"/>
      <c r="FMT60" s="372"/>
      <c r="FMU60" s="372"/>
      <c r="FMV60" s="372"/>
      <c r="FMW60" s="372"/>
      <c r="FMX60" s="372"/>
      <c r="FMY60" s="372"/>
      <c r="FMZ60" s="372"/>
      <c r="FNA60" s="372"/>
      <c r="FNB60" s="372"/>
      <c r="FNC60" s="372"/>
      <c r="FND60" s="372"/>
      <c r="FNE60" s="372"/>
      <c r="FNF60" s="372"/>
      <c r="FNG60" s="372"/>
      <c r="FNH60" s="372"/>
      <c r="FNI60" s="372"/>
      <c r="FNJ60" s="372"/>
      <c r="FNK60" s="372"/>
      <c r="FNL60" s="372"/>
      <c r="FNM60" s="372"/>
      <c r="FNN60" s="372"/>
      <c r="FNO60" s="372"/>
      <c r="FNP60" s="372"/>
      <c r="FNQ60" s="372"/>
      <c r="FNR60" s="372"/>
      <c r="FNS60" s="372"/>
      <c r="FNT60" s="372"/>
      <c r="FNU60" s="372"/>
      <c r="FNV60" s="372"/>
      <c r="FNW60" s="372"/>
      <c r="FNX60" s="372"/>
      <c r="FNY60" s="372"/>
      <c r="FNZ60" s="372"/>
      <c r="FOA60" s="372"/>
      <c r="FOB60" s="372"/>
      <c r="FOC60" s="372"/>
      <c r="FOD60" s="372"/>
      <c r="FOE60" s="372"/>
      <c r="FOF60" s="372"/>
      <c r="FOG60" s="372"/>
      <c r="FOH60" s="372"/>
      <c r="FOI60" s="372"/>
      <c r="FOJ60" s="372"/>
      <c r="FOK60" s="372"/>
      <c r="FOL60" s="372"/>
      <c r="FOM60" s="372"/>
      <c r="FON60" s="372"/>
      <c r="FOO60" s="372"/>
      <c r="FOP60" s="372"/>
      <c r="FOQ60" s="372"/>
      <c r="FOR60" s="372"/>
      <c r="FOS60" s="372"/>
      <c r="FOT60" s="372"/>
      <c r="FOU60" s="372"/>
      <c r="FOV60" s="372"/>
      <c r="FOW60" s="372"/>
      <c r="FOX60" s="372"/>
      <c r="FOY60" s="372"/>
      <c r="FOZ60" s="372"/>
      <c r="FPA60" s="372"/>
      <c r="FPB60" s="372"/>
      <c r="FPC60" s="372"/>
      <c r="FPD60" s="372"/>
      <c r="FPE60" s="372"/>
      <c r="FPF60" s="372"/>
      <c r="FPG60" s="372"/>
      <c r="FPH60" s="372"/>
      <c r="FPI60" s="372"/>
      <c r="FPJ60" s="372"/>
      <c r="FPK60" s="372"/>
      <c r="FPL60" s="372"/>
      <c r="FPM60" s="372"/>
      <c r="FPN60" s="372"/>
      <c r="FPO60" s="372"/>
      <c r="FPP60" s="372"/>
      <c r="FPQ60" s="372"/>
      <c r="FPR60" s="372"/>
      <c r="FPS60" s="372"/>
      <c r="FPT60" s="372"/>
      <c r="FPU60" s="372"/>
      <c r="FPV60" s="372"/>
      <c r="FPW60" s="372"/>
      <c r="FPX60" s="372"/>
      <c r="FPY60" s="372"/>
      <c r="FPZ60" s="372"/>
      <c r="FQA60" s="372"/>
      <c r="FQB60" s="372"/>
      <c r="FQC60" s="372"/>
      <c r="FQD60" s="372"/>
      <c r="FQE60" s="372"/>
      <c r="FQF60" s="372"/>
      <c r="FQG60" s="372"/>
      <c r="FQH60" s="372"/>
      <c r="FQI60" s="372"/>
      <c r="FQJ60" s="372"/>
      <c r="FQK60" s="372"/>
      <c r="FQL60" s="372"/>
      <c r="FQM60" s="372"/>
      <c r="FQN60" s="372"/>
      <c r="FQO60" s="372"/>
      <c r="FQP60" s="372"/>
      <c r="FQQ60" s="372"/>
      <c r="FQR60" s="372"/>
      <c r="FQS60" s="372"/>
      <c r="FQT60" s="372"/>
      <c r="FQU60" s="372"/>
      <c r="FQV60" s="372"/>
      <c r="FQW60" s="372"/>
      <c r="FQX60" s="372"/>
      <c r="FQY60" s="372"/>
      <c r="FQZ60" s="372"/>
      <c r="FRA60" s="372"/>
      <c r="FRB60" s="372"/>
      <c r="FRC60" s="372"/>
      <c r="FRD60" s="372"/>
      <c r="FRE60" s="372"/>
      <c r="FRF60" s="372"/>
      <c r="FRG60" s="372"/>
      <c r="FRH60" s="372"/>
      <c r="FRI60" s="372"/>
      <c r="FRJ60" s="372"/>
      <c r="FRK60" s="372"/>
      <c r="FRL60" s="372"/>
      <c r="FRM60" s="372"/>
      <c r="FRN60" s="372"/>
      <c r="FRO60" s="372"/>
      <c r="FRP60" s="372"/>
      <c r="FRQ60" s="372"/>
      <c r="FRR60" s="372"/>
      <c r="FRS60" s="372"/>
      <c r="FRT60" s="372"/>
      <c r="FRU60" s="372"/>
      <c r="FRV60" s="372"/>
      <c r="FRW60" s="372"/>
      <c r="FRX60" s="372"/>
      <c r="FRY60" s="372"/>
      <c r="FRZ60" s="372"/>
      <c r="FSA60" s="372"/>
      <c r="FSB60" s="372"/>
      <c r="FSC60" s="372"/>
      <c r="FSD60" s="372"/>
      <c r="FSE60" s="372"/>
      <c r="FSF60" s="372"/>
      <c r="FSG60" s="372"/>
      <c r="FSH60" s="372"/>
      <c r="FSI60" s="372"/>
      <c r="FSJ60" s="372"/>
      <c r="FSK60" s="372"/>
      <c r="FSL60" s="372"/>
      <c r="FSM60" s="372"/>
      <c r="FSN60" s="372"/>
      <c r="FSO60" s="372"/>
      <c r="FSP60" s="372"/>
      <c r="FSQ60" s="372"/>
      <c r="FSR60" s="372"/>
      <c r="FSS60" s="372"/>
      <c r="FST60" s="372"/>
      <c r="FSU60" s="372"/>
      <c r="FSV60" s="372"/>
      <c r="FSW60" s="372"/>
      <c r="FSX60" s="372"/>
      <c r="FSY60" s="372"/>
      <c r="FSZ60" s="372"/>
      <c r="FTA60" s="372"/>
      <c r="FTB60" s="372"/>
      <c r="FTC60" s="372"/>
      <c r="FTD60" s="372"/>
      <c r="FTE60" s="372"/>
      <c r="FTF60" s="372"/>
      <c r="FTG60" s="372"/>
      <c r="FTH60" s="372"/>
      <c r="FTI60" s="372"/>
      <c r="FTJ60" s="372"/>
      <c r="FTK60" s="372"/>
      <c r="FTL60" s="372"/>
      <c r="FTM60" s="372"/>
      <c r="FTN60" s="372"/>
      <c r="FTO60" s="372"/>
      <c r="FTP60" s="372"/>
      <c r="FTQ60" s="372"/>
      <c r="FTR60" s="372"/>
      <c r="FTS60" s="372"/>
      <c r="FTT60" s="372"/>
      <c r="FTU60" s="372"/>
      <c r="FTV60" s="372"/>
      <c r="FTW60" s="372"/>
      <c r="FTX60" s="372"/>
      <c r="FTY60" s="372"/>
      <c r="FTZ60" s="372"/>
      <c r="FUA60" s="372"/>
      <c r="FUB60" s="372"/>
      <c r="FUC60" s="372"/>
      <c r="FUD60" s="372"/>
      <c r="FUE60" s="372"/>
      <c r="FUF60" s="372"/>
      <c r="FUG60" s="372"/>
      <c r="FUH60" s="372"/>
      <c r="FUI60" s="372"/>
      <c r="FUJ60" s="372"/>
      <c r="FUK60" s="372"/>
      <c r="FUL60" s="372"/>
      <c r="FUM60" s="372"/>
      <c r="FUN60" s="372"/>
      <c r="FUO60" s="372"/>
      <c r="FUP60" s="372"/>
      <c r="FUQ60" s="372"/>
      <c r="FUR60" s="372"/>
      <c r="FUS60" s="372"/>
      <c r="FUT60" s="372"/>
      <c r="FUU60" s="372"/>
      <c r="FUV60" s="372"/>
      <c r="FUW60" s="372"/>
      <c r="FUX60" s="372"/>
      <c r="FUY60" s="372"/>
      <c r="FUZ60" s="372"/>
      <c r="FVA60" s="372"/>
      <c r="FVB60" s="372"/>
      <c r="FVC60" s="372"/>
      <c r="FVD60" s="372"/>
      <c r="FVE60" s="372"/>
      <c r="FVF60" s="372"/>
      <c r="FVG60" s="372"/>
      <c r="FVH60" s="372"/>
      <c r="FVI60" s="372"/>
      <c r="FVJ60" s="372"/>
      <c r="FVK60" s="372"/>
      <c r="FVL60" s="372"/>
      <c r="FVM60" s="372"/>
      <c r="FVN60" s="372"/>
      <c r="FVO60" s="372"/>
      <c r="FVP60" s="372"/>
      <c r="FVQ60" s="372"/>
      <c r="FVR60" s="372"/>
      <c r="FVS60" s="372"/>
      <c r="FVT60" s="372"/>
      <c r="FVU60" s="372"/>
      <c r="FVV60" s="372"/>
      <c r="FVW60" s="372"/>
      <c r="FVX60" s="372"/>
      <c r="FVY60" s="372"/>
      <c r="FVZ60" s="372"/>
      <c r="FWA60" s="372"/>
      <c r="FWB60" s="372"/>
      <c r="FWC60" s="372"/>
      <c r="FWD60" s="372"/>
      <c r="FWE60" s="372"/>
      <c r="FWF60" s="372"/>
      <c r="FWG60" s="372"/>
      <c r="FWH60" s="372"/>
      <c r="FWI60" s="372"/>
      <c r="FWJ60" s="372"/>
      <c r="FWK60" s="372"/>
      <c r="FWL60" s="372"/>
      <c r="FWM60" s="372"/>
      <c r="FWN60" s="372"/>
      <c r="FWO60" s="372"/>
      <c r="FWP60" s="372"/>
      <c r="FWQ60" s="372"/>
      <c r="FWR60" s="372"/>
      <c r="FWS60" s="372"/>
      <c r="FWT60" s="372"/>
      <c r="FWU60" s="372"/>
      <c r="FWV60" s="372"/>
      <c r="FWW60" s="372"/>
      <c r="FWX60" s="372"/>
      <c r="FWY60" s="372"/>
      <c r="FWZ60" s="372"/>
      <c r="FXA60" s="372"/>
      <c r="FXB60" s="372"/>
      <c r="FXC60" s="372"/>
      <c r="FXD60" s="372"/>
      <c r="FXE60" s="372"/>
      <c r="FXF60" s="372"/>
      <c r="FXG60" s="372"/>
      <c r="FXH60" s="372"/>
      <c r="FXI60" s="372"/>
      <c r="FXJ60" s="372"/>
      <c r="FXK60" s="372"/>
      <c r="FXL60" s="372"/>
      <c r="FXM60" s="372"/>
      <c r="FXN60" s="372"/>
      <c r="FXO60" s="372"/>
      <c r="FXP60" s="372"/>
      <c r="FXQ60" s="372"/>
      <c r="FXR60" s="372"/>
      <c r="FXS60" s="372"/>
      <c r="FXT60" s="372"/>
      <c r="FXU60" s="372"/>
      <c r="FXV60" s="372"/>
      <c r="FXW60" s="372"/>
      <c r="FXX60" s="372"/>
      <c r="FXY60" s="372"/>
      <c r="FXZ60" s="372"/>
      <c r="FYA60" s="372"/>
      <c r="FYB60" s="372"/>
      <c r="FYC60" s="372"/>
      <c r="FYD60" s="372"/>
      <c r="FYE60" s="372"/>
      <c r="FYF60" s="372"/>
      <c r="FYG60" s="372"/>
      <c r="FYH60" s="372"/>
      <c r="FYI60" s="372"/>
      <c r="FYJ60" s="372"/>
      <c r="FYK60" s="372"/>
      <c r="FYL60" s="372"/>
      <c r="FYM60" s="372"/>
      <c r="FYN60" s="372"/>
      <c r="FYO60" s="372"/>
      <c r="FYP60" s="372"/>
      <c r="FYQ60" s="372"/>
      <c r="FYR60" s="372"/>
      <c r="FYS60" s="372"/>
      <c r="FYT60" s="372"/>
      <c r="FYU60" s="372"/>
      <c r="FYV60" s="372"/>
      <c r="FYW60" s="372"/>
      <c r="FYX60" s="372"/>
      <c r="FYY60" s="372"/>
      <c r="FYZ60" s="372"/>
      <c r="FZA60" s="372"/>
      <c r="FZB60" s="372"/>
      <c r="FZC60" s="372"/>
      <c r="FZD60" s="372"/>
      <c r="FZE60" s="372"/>
      <c r="FZF60" s="372"/>
      <c r="FZG60" s="372"/>
      <c r="FZH60" s="372"/>
      <c r="FZI60" s="372"/>
      <c r="FZJ60" s="372"/>
      <c r="FZK60" s="372"/>
      <c r="FZL60" s="372"/>
      <c r="FZM60" s="372"/>
      <c r="FZN60" s="372"/>
      <c r="FZO60" s="372"/>
      <c r="FZP60" s="372"/>
      <c r="FZQ60" s="372"/>
      <c r="FZR60" s="372"/>
      <c r="FZS60" s="372"/>
      <c r="FZT60" s="372"/>
      <c r="FZU60" s="372"/>
      <c r="FZV60" s="372"/>
      <c r="FZW60" s="372"/>
      <c r="FZX60" s="372"/>
      <c r="FZY60" s="372"/>
      <c r="FZZ60" s="372"/>
      <c r="GAA60" s="372"/>
      <c r="GAB60" s="372"/>
      <c r="GAC60" s="372"/>
      <c r="GAD60" s="372"/>
      <c r="GAE60" s="372"/>
      <c r="GAF60" s="372"/>
      <c r="GAG60" s="372"/>
      <c r="GAH60" s="372"/>
      <c r="GAI60" s="372"/>
      <c r="GAJ60" s="372"/>
      <c r="GAK60" s="372"/>
      <c r="GAL60" s="372"/>
      <c r="GAM60" s="372"/>
      <c r="GAN60" s="372"/>
      <c r="GAO60" s="372"/>
      <c r="GAP60" s="372"/>
      <c r="GAQ60" s="372"/>
      <c r="GAR60" s="372"/>
      <c r="GAS60" s="372"/>
      <c r="GAT60" s="372"/>
      <c r="GAU60" s="372"/>
      <c r="GAV60" s="372"/>
      <c r="GAW60" s="372"/>
      <c r="GAX60" s="372"/>
      <c r="GAY60" s="372"/>
      <c r="GAZ60" s="372"/>
      <c r="GBA60" s="372"/>
      <c r="GBB60" s="372"/>
      <c r="GBC60" s="372"/>
      <c r="GBD60" s="372"/>
      <c r="GBE60" s="372"/>
      <c r="GBF60" s="372"/>
      <c r="GBG60" s="372"/>
      <c r="GBH60" s="372"/>
      <c r="GBI60" s="372"/>
      <c r="GBJ60" s="372"/>
      <c r="GBK60" s="372"/>
      <c r="GBL60" s="372"/>
      <c r="GBM60" s="372"/>
      <c r="GBN60" s="372"/>
      <c r="GBO60" s="372"/>
      <c r="GBP60" s="372"/>
      <c r="GBQ60" s="372"/>
      <c r="GBR60" s="372"/>
      <c r="GBS60" s="372"/>
      <c r="GBT60" s="372"/>
      <c r="GBU60" s="372"/>
      <c r="GBV60" s="372"/>
      <c r="GBW60" s="372"/>
      <c r="GBX60" s="372"/>
      <c r="GBY60" s="372"/>
      <c r="GBZ60" s="372"/>
      <c r="GCA60" s="372"/>
      <c r="GCB60" s="372"/>
      <c r="GCC60" s="372"/>
      <c r="GCD60" s="372"/>
      <c r="GCE60" s="372"/>
      <c r="GCF60" s="372"/>
      <c r="GCG60" s="372"/>
      <c r="GCH60" s="372"/>
      <c r="GCI60" s="372"/>
      <c r="GCJ60" s="372"/>
      <c r="GCK60" s="372"/>
      <c r="GCL60" s="372"/>
      <c r="GCM60" s="372"/>
      <c r="GCN60" s="372"/>
      <c r="GCO60" s="372"/>
      <c r="GCP60" s="372"/>
      <c r="GCQ60" s="372"/>
      <c r="GCR60" s="372"/>
      <c r="GCS60" s="372"/>
      <c r="GCT60" s="372"/>
      <c r="GCU60" s="372"/>
      <c r="GCV60" s="372"/>
      <c r="GCW60" s="372"/>
      <c r="GCX60" s="372"/>
      <c r="GCY60" s="372"/>
      <c r="GCZ60" s="372"/>
      <c r="GDA60" s="372"/>
      <c r="GDB60" s="372"/>
      <c r="GDC60" s="372"/>
      <c r="GDD60" s="372"/>
      <c r="GDE60" s="372"/>
      <c r="GDF60" s="372"/>
      <c r="GDG60" s="372"/>
      <c r="GDH60" s="372"/>
      <c r="GDI60" s="372"/>
      <c r="GDJ60" s="372"/>
      <c r="GDK60" s="372"/>
      <c r="GDL60" s="372"/>
      <c r="GDM60" s="372"/>
      <c r="GDN60" s="372"/>
      <c r="GDO60" s="372"/>
      <c r="GDP60" s="372"/>
      <c r="GDQ60" s="372"/>
      <c r="GDR60" s="372"/>
      <c r="GDS60" s="372"/>
      <c r="GDT60" s="372"/>
      <c r="GDU60" s="372"/>
      <c r="GDV60" s="372"/>
      <c r="GDW60" s="372"/>
      <c r="GDX60" s="372"/>
      <c r="GDY60" s="372"/>
      <c r="GDZ60" s="372"/>
      <c r="GEA60" s="372"/>
      <c r="GEB60" s="372"/>
      <c r="GEC60" s="372"/>
      <c r="GED60" s="372"/>
      <c r="GEE60" s="372"/>
      <c r="GEF60" s="372"/>
      <c r="GEG60" s="372"/>
      <c r="GEH60" s="372"/>
      <c r="GEI60" s="372"/>
      <c r="GEJ60" s="372"/>
      <c r="GEK60" s="372"/>
      <c r="GEL60" s="372"/>
      <c r="GEM60" s="372"/>
      <c r="GEN60" s="372"/>
      <c r="GEO60" s="372"/>
      <c r="GEP60" s="372"/>
      <c r="GEQ60" s="372"/>
      <c r="GER60" s="372"/>
      <c r="GES60" s="372"/>
      <c r="GET60" s="372"/>
      <c r="GEU60" s="372"/>
      <c r="GEV60" s="372"/>
      <c r="GEW60" s="372"/>
      <c r="GEX60" s="372"/>
      <c r="GEY60" s="372"/>
      <c r="GEZ60" s="372"/>
      <c r="GFA60" s="372"/>
      <c r="GFB60" s="372"/>
      <c r="GFC60" s="372"/>
      <c r="GFD60" s="372"/>
      <c r="GFE60" s="372"/>
      <c r="GFF60" s="372"/>
      <c r="GFG60" s="372"/>
      <c r="GFH60" s="372"/>
      <c r="GFI60" s="372"/>
      <c r="GFJ60" s="372"/>
      <c r="GFK60" s="372"/>
      <c r="GFL60" s="372"/>
      <c r="GFM60" s="372"/>
      <c r="GFN60" s="372"/>
      <c r="GFO60" s="372"/>
      <c r="GFP60" s="372"/>
      <c r="GFQ60" s="372"/>
      <c r="GFR60" s="372"/>
      <c r="GFS60" s="372"/>
      <c r="GFT60" s="372"/>
      <c r="GFU60" s="372"/>
      <c r="GFV60" s="372"/>
      <c r="GFW60" s="372"/>
      <c r="GFX60" s="372"/>
      <c r="GFY60" s="372"/>
      <c r="GFZ60" s="372"/>
      <c r="GGA60" s="372"/>
      <c r="GGB60" s="372"/>
      <c r="GGC60" s="372"/>
      <c r="GGD60" s="372"/>
      <c r="GGE60" s="372"/>
      <c r="GGF60" s="372"/>
      <c r="GGG60" s="372"/>
      <c r="GGH60" s="372"/>
      <c r="GGI60" s="372"/>
      <c r="GGJ60" s="372"/>
      <c r="GGK60" s="372"/>
      <c r="GGL60" s="372"/>
      <c r="GGM60" s="372"/>
      <c r="GGN60" s="372"/>
      <c r="GGO60" s="372"/>
      <c r="GGP60" s="372"/>
      <c r="GGQ60" s="372"/>
      <c r="GGR60" s="372"/>
      <c r="GGS60" s="372"/>
      <c r="GGT60" s="372"/>
      <c r="GGU60" s="372"/>
      <c r="GGV60" s="372"/>
      <c r="GGW60" s="372"/>
      <c r="GGX60" s="372"/>
      <c r="GGY60" s="372"/>
      <c r="GGZ60" s="372"/>
      <c r="GHA60" s="372"/>
      <c r="GHB60" s="372"/>
      <c r="GHC60" s="372"/>
      <c r="GHD60" s="372"/>
      <c r="GHE60" s="372"/>
      <c r="GHF60" s="372"/>
      <c r="GHG60" s="372"/>
      <c r="GHH60" s="372"/>
      <c r="GHI60" s="372"/>
      <c r="GHJ60" s="372"/>
      <c r="GHK60" s="372"/>
      <c r="GHL60" s="372"/>
      <c r="GHM60" s="372"/>
      <c r="GHN60" s="372"/>
      <c r="GHO60" s="372"/>
      <c r="GHP60" s="372"/>
      <c r="GHQ60" s="372"/>
      <c r="GHR60" s="372"/>
      <c r="GHS60" s="372"/>
      <c r="GHT60" s="372"/>
      <c r="GHU60" s="372"/>
      <c r="GHV60" s="372"/>
      <c r="GHW60" s="372"/>
      <c r="GHX60" s="372"/>
      <c r="GHY60" s="372"/>
      <c r="GHZ60" s="372"/>
      <c r="GIA60" s="372"/>
      <c r="GIB60" s="372"/>
      <c r="GIC60" s="372"/>
      <c r="GID60" s="372"/>
      <c r="GIE60" s="372"/>
      <c r="GIF60" s="372"/>
      <c r="GIG60" s="372"/>
      <c r="GIH60" s="372"/>
      <c r="GII60" s="372"/>
      <c r="GIJ60" s="372"/>
      <c r="GIK60" s="372"/>
      <c r="GIL60" s="372"/>
      <c r="GIM60" s="372"/>
      <c r="GIN60" s="372"/>
      <c r="GIO60" s="372"/>
      <c r="GIP60" s="372"/>
      <c r="GIQ60" s="372"/>
      <c r="GIR60" s="372"/>
      <c r="GIS60" s="372"/>
      <c r="GIT60" s="372"/>
      <c r="GIU60" s="372"/>
      <c r="GIV60" s="372"/>
      <c r="GIW60" s="372"/>
      <c r="GIX60" s="372"/>
      <c r="GIY60" s="372"/>
      <c r="GIZ60" s="372"/>
      <c r="GJA60" s="372"/>
      <c r="GJB60" s="372"/>
      <c r="GJC60" s="372"/>
      <c r="GJD60" s="372"/>
      <c r="GJE60" s="372"/>
      <c r="GJF60" s="372"/>
      <c r="GJG60" s="372"/>
      <c r="GJH60" s="372"/>
      <c r="GJI60" s="372"/>
      <c r="GJJ60" s="372"/>
      <c r="GJK60" s="372"/>
      <c r="GJL60" s="372"/>
      <c r="GJM60" s="372"/>
      <c r="GJN60" s="372"/>
      <c r="GJO60" s="372"/>
      <c r="GJP60" s="372"/>
      <c r="GJQ60" s="372"/>
      <c r="GJR60" s="372"/>
      <c r="GJS60" s="372"/>
      <c r="GJT60" s="372"/>
      <c r="GJU60" s="372"/>
      <c r="GJV60" s="372"/>
      <c r="GJW60" s="372"/>
      <c r="GJX60" s="372"/>
      <c r="GJY60" s="372"/>
      <c r="GJZ60" s="372"/>
      <c r="GKA60" s="372"/>
      <c r="GKB60" s="372"/>
      <c r="GKC60" s="372"/>
      <c r="GKD60" s="372"/>
      <c r="GKE60" s="372"/>
      <c r="GKF60" s="372"/>
      <c r="GKG60" s="372"/>
      <c r="GKH60" s="372"/>
      <c r="GKI60" s="372"/>
      <c r="GKJ60" s="372"/>
      <c r="GKK60" s="372"/>
      <c r="GKL60" s="372"/>
      <c r="GKM60" s="372"/>
      <c r="GKN60" s="372"/>
      <c r="GKO60" s="372"/>
      <c r="GKP60" s="372"/>
      <c r="GKQ60" s="372"/>
      <c r="GKR60" s="372"/>
      <c r="GKS60" s="372"/>
      <c r="GKT60" s="372"/>
      <c r="GKU60" s="372"/>
      <c r="GKV60" s="372"/>
      <c r="GKW60" s="372"/>
      <c r="GKX60" s="372"/>
      <c r="GKY60" s="372"/>
      <c r="GKZ60" s="372"/>
      <c r="GLA60" s="372"/>
      <c r="GLB60" s="372"/>
      <c r="GLC60" s="372"/>
      <c r="GLD60" s="372"/>
      <c r="GLE60" s="372"/>
      <c r="GLF60" s="372"/>
      <c r="GLG60" s="372"/>
      <c r="GLH60" s="372"/>
      <c r="GLI60" s="372"/>
      <c r="GLJ60" s="372"/>
      <c r="GLK60" s="372"/>
      <c r="GLL60" s="372"/>
      <c r="GLM60" s="372"/>
      <c r="GLN60" s="372"/>
      <c r="GLO60" s="372"/>
      <c r="GLP60" s="372"/>
      <c r="GLQ60" s="372"/>
      <c r="GLR60" s="372"/>
      <c r="GLS60" s="372"/>
      <c r="GLT60" s="372"/>
      <c r="GLU60" s="372"/>
      <c r="GLV60" s="372"/>
      <c r="GLW60" s="372"/>
      <c r="GLX60" s="372"/>
      <c r="GLY60" s="372"/>
      <c r="GLZ60" s="372"/>
      <c r="GMA60" s="372"/>
      <c r="GMB60" s="372"/>
      <c r="GMC60" s="372"/>
      <c r="GMD60" s="372"/>
      <c r="GME60" s="372"/>
      <c r="GMF60" s="372"/>
      <c r="GMG60" s="372"/>
      <c r="GMH60" s="372"/>
      <c r="GMI60" s="372"/>
      <c r="GMJ60" s="372"/>
      <c r="GMK60" s="372"/>
      <c r="GML60" s="372"/>
      <c r="GMM60" s="372"/>
      <c r="GMN60" s="372"/>
      <c r="GMO60" s="372"/>
      <c r="GMP60" s="372"/>
      <c r="GMQ60" s="372"/>
      <c r="GMR60" s="372"/>
      <c r="GMS60" s="372"/>
      <c r="GMT60" s="372"/>
      <c r="GMU60" s="372"/>
      <c r="GMV60" s="372"/>
      <c r="GMW60" s="372"/>
      <c r="GMX60" s="372"/>
      <c r="GMY60" s="372"/>
      <c r="GMZ60" s="372"/>
      <c r="GNA60" s="372"/>
      <c r="GNB60" s="372"/>
      <c r="GNC60" s="372"/>
      <c r="GND60" s="372"/>
      <c r="GNE60" s="372"/>
      <c r="GNF60" s="372"/>
      <c r="GNG60" s="372"/>
      <c r="GNH60" s="372"/>
      <c r="GNI60" s="372"/>
      <c r="GNJ60" s="372"/>
      <c r="GNK60" s="372"/>
      <c r="GNL60" s="372"/>
      <c r="GNM60" s="372"/>
      <c r="GNN60" s="372"/>
      <c r="GNO60" s="372"/>
      <c r="GNP60" s="372"/>
      <c r="GNQ60" s="372"/>
      <c r="GNR60" s="372"/>
      <c r="GNS60" s="372"/>
      <c r="GNT60" s="372"/>
      <c r="GNU60" s="372"/>
      <c r="GNV60" s="372"/>
      <c r="GNW60" s="372"/>
      <c r="GNX60" s="372"/>
      <c r="GNY60" s="372"/>
      <c r="GNZ60" s="372"/>
      <c r="GOA60" s="372"/>
      <c r="GOB60" s="372"/>
      <c r="GOC60" s="372"/>
      <c r="GOD60" s="372"/>
      <c r="GOE60" s="372"/>
      <c r="GOF60" s="372"/>
      <c r="GOG60" s="372"/>
      <c r="GOH60" s="372"/>
      <c r="GOI60" s="372"/>
      <c r="GOJ60" s="372"/>
      <c r="GOK60" s="372"/>
      <c r="GOL60" s="372"/>
      <c r="GOM60" s="372"/>
      <c r="GON60" s="372"/>
      <c r="GOO60" s="372"/>
      <c r="GOP60" s="372"/>
      <c r="GOQ60" s="372"/>
      <c r="GOR60" s="372"/>
      <c r="GOS60" s="372"/>
      <c r="GOT60" s="372"/>
      <c r="GOU60" s="372"/>
      <c r="GOV60" s="372"/>
      <c r="GOW60" s="372"/>
      <c r="GOX60" s="372"/>
      <c r="GOY60" s="372"/>
      <c r="GOZ60" s="372"/>
      <c r="GPA60" s="372"/>
      <c r="GPB60" s="372"/>
      <c r="GPC60" s="372"/>
      <c r="GPD60" s="372"/>
      <c r="GPE60" s="372"/>
      <c r="GPF60" s="372"/>
      <c r="GPG60" s="372"/>
      <c r="GPH60" s="372"/>
      <c r="GPI60" s="372"/>
      <c r="GPJ60" s="372"/>
      <c r="GPK60" s="372"/>
      <c r="GPL60" s="372"/>
      <c r="GPM60" s="372"/>
      <c r="GPN60" s="372"/>
      <c r="GPO60" s="372"/>
      <c r="GPP60" s="372"/>
      <c r="GPQ60" s="372"/>
      <c r="GPR60" s="372"/>
      <c r="GPS60" s="372"/>
      <c r="GPT60" s="372"/>
      <c r="GPU60" s="372"/>
      <c r="GPV60" s="372"/>
      <c r="GPW60" s="372"/>
      <c r="GPX60" s="372"/>
      <c r="GPY60" s="372"/>
      <c r="GPZ60" s="372"/>
      <c r="GQA60" s="372"/>
      <c r="GQB60" s="372"/>
      <c r="GQC60" s="372"/>
      <c r="GQD60" s="372"/>
      <c r="GQE60" s="372"/>
      <c r="GQF60" s="372"/>
      <c r="GQG60" s="372"/>
      <c r="GQH60" s="372"/>
      <c r="GQI60" s="372"/>
      <c r="GQJ60" s="372"/>
      <c r="GQK60" s="372"/>
      <c r="GQL60" s="372"/>
      <c r="GQM60" s="372"/>
      <c r="GQN60" s="372"/>
      <c r="GQO60" s="372"/>
      <c r="GQP60" s="372"/>
      <c r="GQQ60" s="372"/>
      <c r="GQR60" s="372"/>
      <c r="GQS60" s="372"/>
      <c r="GQT60" s="372"/>
      <c r="GQU60" s="372"/>
      <c r="GQV60" s="372"/>
      <c r="GQW60" s="372"/>
      <c r="GQX60" s="372"/>
      <c r="GQY60" s="372"/>
      <c r="GQZ60" s="372"/>
      <c r="GRA60" s="372"/>
      <c r="GRB60" s="372"/>
      <c r="GRC60" s="372"/>
      <c r="GRD60" s="372"/>
      <c r="GRE60" s="372"/>
      <c r="GRF60" s="372"/>
      <c r="GRG60" s="372"/>
      <c r="GRH60" s="372"/>
      <c r="GRI60" s="372"/>
      <c r="GRJ60" s="372"/>
      <c r="GRK60" s="372"/>
      <c r="GRL60" s="372"/>
      <c r="GRM60" s="372"/>
      <c r="GRN60" s="372"/>
      <c r="GRO60" s="372"/>
      <c r="GRP60" s="372"/>
      <c r="GRQ60" s="372"/>
      <c r="GRR60" s="372"/>
      <c r="GRS60" s="372"/>
      <c r="GRT60" s="372"/>
      <c r="GRU60" s="372"/>
      <c r="GRV60" s="372"/>
      <c r="GRW60" s="372"/>
      <c r="GRX60" s="372"/>
      <c r="GRY60" s="372"/>
      <c r="GRZ60" s="372"/>
      <c r="GSA60" s="372"/>
      <c r="GSB60" s="372"/>
      <c r="GSC60" s="372"/>
      <c r="GSD60" s="372"/>
      <c r="GSE60" s="372"/>
      <c r="GSF60" s="372"/>
      <c r="GSG60" s="372"/>
      <c r="GSH60" s="372"/>
      <c r="GSI60" s="372"/>
      <c r="GSJ60" s="372"/>
      <c r="GSK60" s="372"/>
      <c r="GSL60" s="372"/>
      <c r="GSM60" s="372"/>
      <c r="GSN60" s="372"/>
      <c r="GSO60" s="372"/>
      <c r="GSP60" s="372"/>
      <c r="GSQ60" s="372"/>
      <c r="GSR60" s="372"/>
      <c r="GSS60" s="372"/>
      <c r="GST60" s="372"/>
      <c r="GSU60" s="372"/>
      <c r="GSV60" s="372"/>
      <c r="GSW60" s="372"/>
      <c r="GSX60" s="372"/>
      <c r="GSY60" s="372"/>
      <c r="GSZ60" s="372"/>
      <c r="GTA60" s="372"/>
      <c r="GTB60" s="372"/>
      <c r="GTC60" s="372"/>
      <c r="GTD60" s="372"/>
      <c r="GTE60" s="372"/>
      <c r="GTF60" s="372"/>
      <c r="GTG60" s="372"/>
      <c r="GTH60" s="372"/>
      <c r="GTI60" s="372"/>
      <c r="GTJ60" s="372"/>
      <c r="GTK60" s="372"/>
      <c r="GTL60" s="372"/>
      <c r="GTM60" s="372"/>
      <c r="GTN60" s="372"/>
      <c r="GTO60" s="372"/>
      <c r="GTP60" s="372"/>
      <c r="GTQ60" s="372"/>
      <c r="GTR60" s="372"/>
      <c r="GTS60" s="372"/>
      <c r="GTT60" s="372"/>
      <c r="GTU60" s="372"/>
      <c r="GTV60" s="372"/>
      <c r="GTW60" s="372"/>
      <c r="GTX60" s="372"/>
      <c r="GTY60" s="372"/>
      <c r="GTZ60" s="372"/>
      <c r="GUA60" s="372"/>
      <c r="GUB60" s="372"/>
      <c r="GUC60" s="372"/>
      <c r="GUD60" s="372"/>
      <c r="GUE60" s="372"/>
      <c r="GUF60" s="372"/>
      <c r="GUG60" s="372"/>
      <c r="GUH60" s="372"/>
      <c r="GUI60" s="372"/>
      <c r="GUJ60" s="372"/>
      <c r="GUK60" s="372"/>
      <c r="GUL60" s="372"/>
      <c r="GUM60" s="372"/>
      <c r="GUN60" s="372"/>
      <c r="GUO60" s="372"/>
      <c r="GUP60" s="372"/>
      <c r="GUQ60" s="372"/>
      <c r="GUR60" s="372"/>
      <c r="GUS60" s="372"/>
      <c r="GUT60" s="372"/>
      <c r="GUU60" s="372"/>
      <c r="GUV60" s="372"/>
      <c r="GUW60" s="372"/>
      <c r="GUX60" s="372"/>
      <c r="GUY60" s="372"/>
      <c r="GUZ60" s="372"/>
      <c r="GVA60" s="372"/>
      <c r="GVB60" s="372"/>
      <c r="GVC60" s="372"/>
      <c r="GVD60" s="372"/>
      <c r="GVE60" s="372"/>
      <c r="GVF60" s="372"/>
      <c r="GVG60" s="372"/>
      <c r="GVH60" s="372"/>
      <c r="GVI60" s="372"/>
      <c r="GVJ60" s="372"/>
      <c r="GVK60" s="372"/>
      <c r="GVL60" s="372"/>
      <c r="GVM60" s="372"/>
      <c r="GVN60" s="372"/>
      <c r="GVO60" s="372"/>
      <c r="GVP60" s="372"/>
      <c r="GVQ60" s="372"/>
      <c r="GVR60" s="372"/>
      <c r="GVS60" s="372"/>
      <c r="GVT60" s="372"/>
      <c r="GVU60" s="372"/>
      <c r="GVV60" s="372"/>
      <c r="GVW60" s="372"/>
      <c r="GVX60" s="372"/>
      <c r="GVY60" s="372"/>
      <c r="GVZ60" s="372"/>
      <c r="GWA60" s="372"/>
      <c r="GWB60" s="372"/>
      <c r="GWC60" s="372"/>
      <c r="GWD60" s="372"/>
      <c r="GWE60" s="372"/>
      <c r="GWF60" s="372"/>
      <c r="GWG60" s="372"/>
      <c r="GWH60" s="372"/>
      <c r="GWI60" s="372"/>
      <c r="GWJ60" s="372"/>
      <c r="GWK60" s="372"/>
      <c r="GWL60" s="372"/>
      <c r="GWM60" s="372"/>
      <c r="GWN60" s="372"/>
      <c r="GWO60" s="372"/>
      <c r="GWP60" s="372"/>
      <c r="GWQ60" s="372"/>
      <c r="GWR60" s="372"/>
      <c r="GWS60" s="372"/>
      <c r="GWT60" s="372"/>
      <c r="GWU60" s="372"/>
      <c r="GWV60" s="372"/>
      <c r="GWW60" s="372"/>
      <c r="GWX60" s="372"/>
      <c r="GWY60" s="372"/>
      <c r="GWZ60" s="372"/>
      <c r="GXA60" s="372"/>
      <c r="GXB60" s="372"/>
      <c r="GXC60" s="372"/>
      <c r="GXD60" s="372"/>
      <c r="GXE60" s="372"/>
      <c r="GXF60" s="372"/>
      <c r="GXG60" s="372"/>
      <c r="GXH60" s="372"/>
      <c r="GXI60" s="372"/>
      <c r="GXJ60" s="372"/>
      <c r="GXK60" s="372"/>
      <c r="GXL60" s="372"/>
      <c r="GXM60" s="372"/>
      <c r="GXN60" s="372"/>
      <c r="GXO60" s="372"/>
      <c r="GXP60" s="372"/>
      <c r="GXQ60" s="372"/>
      <c r="GXR60" s="372"/>
      <c r="GXS60" s="372"/>
      <c r="GXT60" s="372"/>
      <c r="GXU60" s="372"/>
      <c r="GXV60" s="372"/>
      <c r="GXW60" s="372"/>
      <c r="GXX60" s="372"/>
      <c r="GXY60" s="372"/>
      <c r="GXZ60" s="372"/>
      <c r="GYA60" s="372"/>
      <c r="GYB60" s="372"/>
      <c r="GYC60" s="372"/>
      <c r="GYD60" s="372"/>
      <c r="GYE60" s="372"/>
      <c r="GYF60" s="372"/>
      <c r="GYG60" s="372"/>
      <c r="GYH60" s="372"/>
      <c r="GYI60" s="372"/>
      <c r="GYJ60" s="372"/>
      <c r="GYK60" s="372"/>
      <c r="GYL60" s="372"/>
      <c r="GYM60" s="372"/>
      <c r="GYN60" s="372"/>
      <c r="GYO60" s="372"/>
      <c r="GYP60" s="372"/>
      <c r="GYQ60" s="372"/>
      <c r="GYR60" s="372"/>
      <c r="GYS60" s="372"/>
      <c r="GYT60" s="372"/>
      <c r="GYU60" s="372"/>
      <c r="GYV60" s="372"/>
      <c r="GYW60" s="372"/>
      <c r="GYX60" s="372"/>
      <c r="GYY60" s="372"/>
      <c r="GYZ60" s="372"/>
      <c r="GZA60" s="372"/>
      <c r="GZB60" s="372"/>
      <c r="GZC60" s="372"/>
      <c r="GZD60" s="372"/>
      <c r="GZE60" s="372"/>
      <c r="GZF60" s="372"/>
      <c r="GZG60" s="372"/>
      <c r="GZH60" s="372"/>
      <c r="GZI60" s="372"/>
      <c r="GZJ60" s="372"/>
      <c r="GZK60" s="372"/>
      <c r="GZL60" s="372"/>
      <c r="GZM60" s="372"/>
      <c r="GZN60" s="372"/>
      <c r="GZO60" s="372"/>
      <c r="GZP60" s="372"/>
      <c r="GZQ60" s="372"/>
      <c r="GZR60" s="372"/>
      <c r="GZS60" s="372"/>
      <c r="GZT60" s="372"/>
      <c r="GZU60" s="372"/>
      <c r="GZV60" s="372"/>
      <c r="GZW60" s="372"/>
      <c r="GZX60" s="372"/>
      <c r="GZY60" s="372"/>
      <c r="GZZ60" s="372"/>
      <c r="HAA60" s="372"/>
      <c r="HAB60" s="372"/>
      <c r="HAC60" s="372"/>
      <c r="HAD60" s="372"/>
      <c r="HAE60" s="372"/>
      <c r="HAF60" s="372"/>
      <c r="HAG60" s="372"/>
      <c r="HAH60" s="372"/>
      <c r="HAI60" s="372"/>
      <c r="HAJ60" s="372"/>
      <c r="HAK60" s="372"/>
      <c r="HAL60" s="372"/>
      <c r="HAM60" s="372"/>
      <c r="HAN60" s="372"/>
      <c r="HAO60" s="372"/>
      <c r="HAP60" s="372"/>
      <c r="HAQ60" s="372"/>
      <c r="HAR60" s="372"/>
      <c r="HAS60" s="372"/>
      <c r="HAT60" s="372"/>
      <c r="HAU60" s="372"/>
      <c r="HAV60" s="372"/>
      <c r="HAW60" s="372"/>
      <c r="HAX60" s="372"/>
      <c r="HAY60" s="372"/>
      <c r="HAZ60" s="372"/>
      <c r="HBA60" s="372"/>
      <c r="HBB60" s="372"/>
      <c r="HBC60" s="372"/>
      <c r="HBD60" s="372"/>
      <c r="HBE60" s="372"/>
      <c r="HBF60" s="372"/>
      <c r="HBG60" s="372"/>
      <c r="HBH60" s="372"/>
      <c r="HBI60" s="372"/>
      <c r="HBJ60" s="372"/>
      <c r="HBK60" s="372"/>
      <c r="HBL60" s="372"/>
      <c r="HBM60" s="372"/>
      <c r="HBN60" s="372"/>
      <c r="HBO60" s="372"/>
      <c r="HBP60" s="372"/>
      <c r="HBQ60" s="372"/>
      <c r="HBR60" s="372"/>
      <c r="HBS60" s="372"/>
      <c r="HBT60" s="372"/>
      <c r="HBU60" s="372"/>
      <c r="HBV60" s="372"/>
      <c r="HBW60" s="372"/>
      <c r="HBX60" s="372"/>
      <c r="HBY60" s="372"/>
      <c r="HBZ60" s="372"/>
      <c r="HCA60" s="372"/>
      <c r="HCB60" s="372"/>
      <c r="HCC60" s="372"/>
      <c r="HCD60" s="372"/>
      <c r="HCE60" s="372"/>
      <c r="HCF60" s="372"/>
      <c r="HCG60" s="372"/>
      <c r="HCH60" s="372"/>
      <c r="HCI60" s="372"/>
      <c r="HCJ60" s="372"/>
      <c r="HCK60" s="372"/>
      <c r="HCL60" s="372"/>
      <c r="HCM60" s="372"/>
      <c r="HCN60" s="372"/>
      <c r="HCO60" s="372"/>
      <c r="HCP60" s="372"/>
      <c r="HCQ60" s="372"/>
      <c r="HCR60" s="372"/>
      <c r="HCS60" s="372"/>
      <c r="HCT60" s="372"/>
      <c r="HCU60" s="372"/>
      <c r="HCV60" s="372"/>
      <c r="HCW60" s="372"/>
      <c r="HCX60" s="372"/>
      <c r="HCY60" s="372"/>
      <c r="HCZ60" s="372"/>
      <c r="HDA60" s="372"/>
      <c r="HDB60" s="372"/>
      <c r="HDC60" s="372"/>
      <c r="HDD60" s="372"/>
      <c r="HDE60" s="372"/>
      <c r="HDF60" s="372"/>
      <c r="HDG60" s="372"/>
      <c r="HDH60" s="372"/>
      <c r="HDI60" s="372"/>
      <c r="HDJ60" s="372"/>
      <c r="HDK60" s="372"/>
      <c r="HDL60" s="372"/>
      <c r="HDM60" s="372"/>
      <c r="HDN60" s="372"/>
      <c r="HDO60" s="372"/>
      <c r="HDP60" s="372"/>
      <c r="HDQ60" s="372"/>
      <c r="HDR60" s="372"/>
      <c r="HDS60" s="372"/>
      <c r="HDT60" s="372"/>
      <c r="HDU60" s="372"/>
      <c r="HDV60" s="372"/>
      <c r="HDW60" s="372"/>
      <c r="HDX60" s="372"/>
      <c r="HDY60" s="372"/>
      <c r="HDZ60" s="372"/>
      <c r="HEA60" s="372"/>
      <c r="HEB60" s="372"/>
      <c r="HEC60" s="372"/>
      <c r="HED60" s="372"/>
      <c r="HEE60" s="372"/>
      <c r="HEF60" s="372"/>
      <c r="HEG60" s="372"/>
      <c r="HEH60" s="372"/>
      <c r="HEI60" s="372"/>
      <c r="HEJ60" s="372"/>
      <c r="HEK60" s="372"/>
      <c r="HEL60" s="372"/>
      <c r="HEM60" s="372"/>
      <c r="HEN60" s="372"/>
      <c r="HEO60" s="372"/>
      <c r="HEP60" s="372"/>
      <c r="HEQ60" s="372"/>
      <c r="HER60" s="372"/>
      <c r="HES60" s="372"/>
      <c r="HET60" s="372"/>
      <c r="HEU60" s="372"/>
      <c r="HEV60" s="372"/>
      <c r="HEW60" s="372"/>
      <c r="HEX60" s="372"/>
      <c r="HEY60" s="372"/>
      <c r="HEZ60" s="372"/>
      <c r="HFA60" s="372"/>
      <c r="HFB60" s="372"/>
      <c r="HFC60" s="372"/>
      <c r="HFD60" s="372"/>
      <c r="HFE60" s="372"/>
      <c r="HFF60" s="372"/>
      <c r="HFG60" s="372"/>
      <c r="HFH60" s="372"/>
      <c r="HFI60" s="372"/>
      <c r="HFJ60" s="372"/>
      <c r="HFK60" s="372"/>
      <c r="HFL60" s="372"/>
      <c r="HFM60" s="372"/>
      <c r="HFN60" s="372"/>
      <c r="HFO60" s="372"/>
      <c r="HFP60" s="372"/>
      <c r="HFQ60" s="372"/>
      <c r="HFR60" s="372"/>
      <c r="HFS60" s="372"/>
      <c r="HFT60" s="372"/>
      <c r="HFU60" s="372"/>
      <c r="HFV60" s="372"/>
      <c r="HFW60" s="372"/>
      <c r="HFX60" s="372"/>
      <c r="HFY60" s="372"/>
      <c r="HFZ60" s="372"/>
      <c r="HGA60" s="372"/>
      <c r="HGB60" s="372"/>
      <c r="HGC60" s="372"/>
      <c r="HGD60" s="372"/>
      <c r="HGE60" s="372"/>
      <c r="HGF60" s="372"/>
      <c r="HGG60" s="372"/>
      <c r="HGH60" s="372"/>
      <c r="HGI60" s="372"/>
      <c r="HGJ60" s="372"/>
      <c r="HGK60" s="372"/>
      <c r="HGL60" s="372"/>
      <c r="HGM60" s="372"/>
      <c r="HGN60" s="372"/>
      <c r="HGO60" s="372"/>
      <c r="HGP60" s="372"/>
      <c r="HGQ60" s="372"/>
      <c r="HGR60" s="372"/>
      <c r="HGS60" s="372"/>
      <c r="HGT60" s="372"/>
      <c r="HGU60" s="372"/>
      <c r="HGV60" s="372"/>
      <c r="HGW60" s="372"/>
      <c r="HGX60" s="372"/>
      <c r="HGY60" s="372"/>
      <c r="HGZ60" s="372"/>
      <c r="HHA60" s="372"/>
      <c r="HHB60" s="372"/>
      <c r="HHC60" s="372"/>
      <c r="HHD60" s="372"/>
      <c r="HHE60" s="372"/>
      <c r="HHF60" s="372"/>
      <c r="HHG60" s="372"/>
      <c r="HHH60" s="372"/>
      <c r="HHI60" s="372"/>
      <c r="HHJ60" s="372"/>
      <c r="HHK60" s="372"/>
      <c r="HHL60" s="372"/>
      <c r="HHM60" s="372"/>
      <c r="HHN60" s="372"/>
      <c r="HHO60" s="372"/>
      <c r="HHP60" s="372"/>
      <c r="HHQ60" s="372"/>
      <c r="HHR60" s="372"/>
      <c r="HHS60" s="372"/>
      <c r="HHT60" s="372"/>
      <c r="HHU60" s="372"/>
      <c r="HHV60" s="372"/>
      <c r="HHW60" s="372"/>
      <c r="HHX60" s="372"/>
      <c r="HHY60" s="372"/>
      <c r="HHZ60" s="372"/>
      <c r="HIA60" s="372"/>
      <c r="HIB60" s="372"/>
      <c r="HIC60" s="372"/>
      <c r="HID60" s="372"/>
      <c r="HIE60" s="372"/>
      <c r="HIF60" s="372"/>
      <c r="HIG60" s="372"/>
      <c r="HIH60" s="372"/>
      <c r="HII60" s="372"/>
      <c r="HIJ60" s="372"/>
      <c r="HIK60" s="372"/>
      <c r="HIL60" s="372"/>
      <c r="HIM60" s="372"/>
      <c r="HIN60" s="372"/>
      <c r="HIO60" s="372"/>
      <c r="HIP60" s="372"/>
      <c r="HIQ60" s="372"/>
      <c r="HIR60" s="372"/>
      <c r="HIS60" s="372"/>
      <c r="HIT60" s="372"/>
      <c r="HIU60" s="372"/>
      <c r="HIV60" s="372"/>
      <c r="HIW60" s="372"/>
      <c r="HIX60" s="372"/>
      <c r="HIY60" s="372"/>
      <c r="HIZ60" s="372"/>
      <c r="HJA60" s="372"/>
      <c r="HJB60" s="372"/>
      <c r="HJC60" s="372"/>
      <c r="HJD60" s="372"/>
      <c r="HJE60" s="372"/>
      <c r="HJF60" s="372"/>
      <c r="HJG60" s="372"/>
      <c r="HJH60" s="372"/>
      <c r="HJI60" s="372"/>
      <c r="HJJ60" s="372"/>
      <c r="HJK60" s="372"/>
      <c r="HJL60" s="372"/>
      <c r="HJM60" s="372"/>
      <c r="HJN60" s="372"/>
      <c r="HJO60" s="372"/>
      <c r="HJP60" s="372"/>
      <c r="HJQ60" s="372"/>
      <c r="HJR60" s="372"/>
      <c r="HJS60" s="372"/>
      <c r="HJT60" s="372"/>
      <c r="HJU60" s="372"/>
      <c r="HJV60" s="372"/>
      <c r="HJW60" s="372"/>
      <c r="HJX60" s="372"/>
      <c r="HJY60" s="372"/>
      <c r="HJZ60" s="372"/>
      <c r="HKA60" s="372"/>
      <c r="HKB60" s="372"/>
      <c r="HKC60" s="372"/>
      <c r="HKD60" s="372"/>
      <c r="HKE60" s="372"/>
      <c r="HKF60" s="372"/>
      <c r="HKG60" s="372"/>
      <c r="HKH60" s="372"/>
      <c r="HKI60" s="372"/>
      <c r="HKJ60" s="372"/>
      <c r="HKK60" s="372"/>
      <c r="HKL60" s="372"/>
      <c r="HKM60" s="372"/>
      <c r="HKN60" s="372"/>
      <c r="HKO60" s="372"/>
      <c r="HKP60" s="372"/>
      <c r="HKQ60" s="372"/>
      <c r="HKR60" s="372"/>
      <c r="HKS60" s="372"/>
      <c r="HKT60" s="372"/>
      <c r="HKU60" s="372"/>
      <c r="HKV60" s="372"/>
      <c r="HKW60" s="372"/>
      <c r="HKX60" s="372"/>
      <c r="HKY60" s="372"/>
      <c r="HKZ60" s="372"/>
      <c r="HLA60" s="372"/>
      <c r="HLB60" s="372"/>
      <c r="HLC60" s="372"/>
      <c r="HLD60" s="372"/>
      <c r="HLE60" s="372"/>
      <c r="HLF60" s="372"/>
      <c r="HLG60" s="372"/>
      <c r="HLH60" s="372"/>
      <c r="HLI60" s="372"/>
      <c r="HLJ60" s="372"/>
      <c r="HLK60" s="372"/>
      <c r="HLL60" s="372"/>
      <c r="HLM60" s="372"/>
      <c r="HLN60" s="372"/>
      <c r="HLO60" s="372"/>
      <c r="HLP60" s="372"/>
      <c r="HLQ60" s="372"/>
      <c r="HLR60" s="372"/>
      <c r="HLS60" s="372"/>
      <c r="HLT60" s="372"/>
      <c r="HLU60" s="372"/>
      <c r="HLV60" s="372"/>
      <c r="HLW60" s="372"/>
      <c r="HLX60" s="372"/>
      <c r="HLY60" s="372"/>
      <c r="HLZ60" s="372"/>
      <c r="HMA60" s="372"/>
      <c r="HMB60" s="372"/>
      <c r="HMC60" s="372"/>
      <c r="HMD60" s="372"/>
      <c r="HME60" s="372"/>
      <c r="HMF60" s="372"/>
      <c r="HMG60" s="372"/>
      <c r="HMH60" s="372"/>
      <c r="HMI60" s="372"/>
      <c r="HMJ60" s="372"/>
      <c r="HMK60" s="372"/>
      <c r="HML60" s="372"/>
      <c r="HMM60" s="372"/>
      <c r="HMN60" s="372"/>
      <c r="HMO60" s="372"/>
      <c r="HMP60" s="372"/>
      <c r="HMQ60" s="372"/>
      <c r="HMR60" s="372"/>
      <c r="HMS60" s="372"/>
      <c r="HMT60" s="372"/>
      <c r="HMU60" s="372"/>
      <c r="HMV60" s="372"/>
      <c r="HMW60" s="372"/>
      <c r="HMX60" s="372"/>
      <c r="HMY60" s="372"/>
      <c r="HMZ60" s="372"/>
      <c r="HNA60" s="372"/>
      <c r="HNB60" s="372"/>
      <c r="HNC60" s="372"/>
      <c r="HND60" s="372"/>
      <c r="HNE60" s="372"/>
      <c r="HNF60" s="372"/>
      <c r="HNG60" s="372"/>
      <c r="HNH60" s="372"/>
      <c r="HNI60" s="372"/>
      <c r="HNJ60" s="372"/>
      <c r="HNK60" s="372"/>
      <c r="HNL60" s="372"/>
      <c r="HNM60" s="372"/>
      <c r="HNN60" s="372"/>
      <c r="HNO60" s="372"/>
      <c r="HNP60" s="372"/>
      <c r="HNQ60" s="372"/>
      <c r="HNR60" s="372"/>
      <c r="HNS60" s="372"/>
      <c r="HNT60" s="372"/>
      <c r="HNU60" s="372"/>
      <c r="HNV60" s="372"/>
      <c r="HNW60" s="372"/>
      <c r="HNX60" s="372"/>
      <c r="HNY60" s="372"/>
      <c r="HNZ60" s="372"/>
      <c r="HOA60" s="372"/>
      <c r="HOB60" s="372"/>
      <c r="HOC60" s="372"/>
      <c r="HOD60" s="372"/>
      <c r="HOE60" s="372"/>
      <c r="HOF60" s="372"/>
      <c r="HOG60" s="372"/>
      <c r="HOH60" s="372"/>
      <c r="HOI60" s="372"/>
      <c r="HOJ60" s="372"/>
      <c r="HOK60" s="372"/>
      <c r="HOL60" s="372"/>
      <c r="HOM60" s="372"/>
      <c r="HON60" s="372"/>
      <c r="HOO60" s="372"/>
      <c r="HOP60" s="372"/>
      <c r="HOQ60" s="372"/>
      <c r="HOR60" s="372"/>
      <c r="HOS60" s="372"/>
      <c r="HOT60" s="372"/>
      <c r="HOU60" s="372"/>
      <c r="HOV60" s="372"/>
      <c r="HOW60" s="372"/>
      <c r="HOX60" s="372"/>
      <c r="HOY60" s="372"/>
      <c r="HOZ60" s="372"/>
      <c r="HPA60" s="372"/>
      <c r="HPB60" s="372"/>
      <c r="HPC60" s="372"/>
      <c r="HPD60" s="372"/>
      <c r="HPE60" s="372"/>
      <c r="HPF60" s="372"/>
      <c r="HPG60" s="372"/>
      <c r="HPH60" s="372"/>
      <c r="HPI60" s="372"/>
      <c r="HPJ60" s="372"/>
      <c r="HPK60" s="372"/>
      <c r="HPL60" s="372"/>
      <c r="HPM60" s="372"/>
      <c r="HPN60" s="372"/>
      <c r="HPO60" s="372"/>
      <c r="HPP60" s="372"/>
      <c r="HPQ60" s="372"/>
      <c r="HPR60" s="372"/>
      <c r="HPS60" s="372"/>
      <c r="HPT60" s="372"/>
      <c r="HPU60" s="372"/>
      <c r="HPV60" s="372"/>
      <c r="HPW60" s="372"/>
      <c r="HPX60" s="372"/>
      <c r="HPY60" s="372"/>
      <c r="HPZ60" s="372"/>
      <c r="HQA60" s="372"/>
      <c r="HQB60" s="372"/>
      <c r="HQC60" s="372"/>
      <c r="HQD60" s="372"/>
      <c r="HQE60" s="372"/>
      <c r="HQF60" s="372"/>
      <c r="HQG60" s="372"/>
      <c r="HQH60" s="372"/>
      <c r="HQI60" s="372"/>
      <c r="HQJ60" s="372"/>
      <c r="HQK60" s="372"/>
      <c r="HQL60" s="372"/>
      <c r="HQM60" s="372"/>
      <c r="HQN60" s="372"/>
      <c r="HQO60" s="372"/>
      <c r="HQP60" s="372"/>
      <c r="HQQ60" s="372"/>
      <c r="HQR60" s="372"/>
      <c r="HQS60" s="372"/>
      <c r="HQT60" s="372"/>
      <c r="HQU60" s="372"/>
      <c r="HQV60" s="372"/>
      <c r="HQW60" s="372"/>
      <c r="HQX60" s="372"/>
      <c r="HQY60" s="372"/>
      <c r="HQZ60" s="372"/>
      <c r="HRA60" s="372"/>
      <c r="HRB60" s="372"/>
      <c r="HRC60" s="372"/>
      <c r="HRD60" s="372"/>
      <c r="HRE60" s="372"/>
      <c r="HRF60" s="372"/>
      <c r="HRG60" s="372"/>
      <c r="HRH60" s="372"/>
      <c r="HRI60" s="372"/>
      <c r="HRJ60" s="372"/>
      <c r="HRK60" s="372"/>
      <c r="HRL60" s="372"/>
      <c r="HRM60" s="372"/>
      <c r="HRN60" s="372"/>
      <c r="HRO60" s="372"/>
      <c r="HRP60" s="372"/>
      <c r="HRQ60" s="372"/>
      <c r="HRR60" s="372"/>
      <c r="HRS60" s="372"/>
      <c r="HRT60" s="372"/>
      <c r="HRU60" s="372"/>
      <c r="HRV60" s="372"/>
      <c r="HRW60" s="372"/>
      <c r="HRX60" s="372"/>
      <c r="HRY60" s="372"/>
      <c r="HRZ60" s="372"/>
      <c r="HSA60" s="372"/>
      <c r="HSB60" s="372"/>
      <c r="HSC60" s="372"/>
      <c r="HSD60" s="372"/>
      <c r="HSE60" s="372"/>
      <c r="HSF60" s="372"/>
      <c r="HSG60" s="372"/>
      <c r="HSH60" s="372"/>
      <c r="HSI60" s="372"/>
      <c r="HSJ60" s="372"/>
      <c r="HSK60" s="372"/>
      <c r="HSL60" s="372"/>
      <c r="HSM60" s="372"/>
      <c r="HSN60" s="372"/>
      <c r="HSO60" s="372"/>
      <c r="HSP60" s="372"/>
      <c r="HSQ60" s="372"/>
      <c r="HSR60" s="372"/>
      <c r="HSS60" s="372"/>
      <c r="HST60" s="372"/>
      <c r="HSU60" s="372"/>
      <c r="HSV60" s="372"/>
      <c r="HSW60" s="372"/>
      <c r="HSX60" s="372"/>
      <c r="HSY60" s="372"/>
      <c r="HSZ60" s="372"/>
      <c r="HTA60" s="372"/>
      <c r="HTB60" s="372"/>
      <c r="HTC60" s="372"/>
      <c r="HTD60" s="372"/>
      <c r="HTE60" s="372"/>
      <c r="HTF60" s="372"/>
      <c r="HTG60" s="372"/>
      <c r="HTH60" s="372"/>
      <c r="HTI60" s="372"/>
      <c r="HTJ60" s="372"/>
      <c r="HTK60" s="372"/>
      <c r="HTL60" s="372"/>
      <c r="HTM60" s="372"/>
      <c r="HTN60" s="372"/>
      <c r="HTO60" s="372"/>
      <c r="HTP60" s="372"/>
      <c r="HTQ60" s="372"/>
      <c r="HTR60" s="372"/>
      <c r="HTS60" s="372"/>
      <c r="HTT60" s="372"/>
      <c r="HTU60" s="372"/>
      <c r="HTV60" s="372"/>
      <c r="HTW60" s="372"/>
      <c r="HTX60" s="372"/>
      <c r="HTY60" s="372"/>
      <c r="HTZ60" s="372"/>
      <c r="HUA60" s="372"/>
      <c r="HUB60" s="372"/>
      <c r="HUC60" s="372"/>
      <c r="HUD60" s="372"/>
      <c r="HUE60" s="372"/>
      <c r="HUF60" s="372"/>
      <c r="HUG60" s="372"/>
      <c r="HUH60" s="372"/>
      <c r="HUI60" s="372"/>
      <c r="HUJ60" s="372"/>
      <c r="HUK60" s="372"/>
      <c r="HUL60" s="372"/>
      <c r="HUM60" s="372"/>
      <c r="HUN60" s="372"/>
      <c r="HUO60" s="372"/>
      <c r="HUP60" s="372"/>
      <c r="HUQ60" s="372"/>
      <c r="HUR60" s="372"/>
      <c r="HUS60" s="372"/>
      <c r="HUT60" s="372"/>
      <c r="HUU60" s="372"/>
      <c r="HUV60" s="372"/>
      <c r="HUW60" s="372"/>
      <c r="HUX60" s="372"/>
      <c r="HUY60" s="372"/>
      <c r="HUZ60" s="372"/>
      <c r="HVA60" s="372"/>
      <c r="HVB60" s="372"/>
      <c r="HVC60" s="372"/>
      <c r="HVD60" s="372"/>
      <c r="HVE60" s="372"/>
      <c r="HVF60" s="372"/>
      <c r="HVG60" s="372"/>
      <c r="HVH60" s="372"/>
      <c r="HVI60" s="372"/>
      <c r="HVJ60" s="372"/>
      <c r="HVK60" s="372"/>
      <c r="HVL60" s="372"/>
      <c r="HVM60" s="372"/>
      <c r="HVN60" s="372"/>
      <c r="HVO60" s="372"/>
      <c r="HVP60" s="372"/>
      <c r="HVQ60" s="372"/>
      <c r="HVR60" s="372"/>
      <c r="HVS60" s="372"/>
      <c r="HVT60" s="372"/>
      <c r="HVU60" s="372"/>
      <c r="HVV60" s="372"/>
      <c r="HVW60" s="372"/>
      <c r="HVX60" s="372"/>
      <c r="HVY60" s="372"/>
      <c r="HVZ60" s="372"/>
      <c r="HWA60" s="372"/>
      <c r="HWB60" s="372"/>
      <c r="HWC60" s="372"/>
      <c r="HWD60" s="372"/>
      <c r="HWE60" s="372"/>
      <c r="HWF60" s="372"/>
      <c r="HWG60" s="372"/>
      <c r="HWH60" s="372"/>
      <c r="HWI60" s="372"/>
      <c r="HWJ60" s="372"/>
      <c r="HWK60" s="372"/>
      <c r="HWL60" s="372"/>
      <c r="HWM60" s="372"/>
      <c r="HWN60" s="372"/>
      <c r="HWO60" s="372"/>
      <c r="HWP60" s="372"/>
      <c r="HWQ60" s="372"/>
      <c r="HWR60" s="372"/>
      <c r="HWS60" s="372"/>
      <c r="HWT60" s="372"/>
      <c r="HWU60" s="372"/>
      <c r="HWV60" s="372"/>
      <c r="HWW60" s="372"/>
      <c r="HWX60" s="372"/>
      <c r="HWY60" s="372"/>
      <c r="HWZ60" s="372"/>
      <c r="HXA60" s="372"/>
      <c r="HXB60" s="372"/>
      <c r="HXC60" s="372"/>
      <c r="HXD60" s="372"/>
      <c r="HXE60" s="372"/>
      <c r="HXF60" s="372"/>
      <c r="HXG60" s="372"/>
      <c r="HXH60" s="372"/>
      <c r="HXI60" s="372"/>
      <c r="HXJ60" s="372"/>
      <c r="HXK60" s="372"/>
      <c r="HXL60" s="372"/>
      <c r="HXM60" s="372"/>
      <c r="HXN60" s="372"/>
      <c r="HXO60" s="372"/>
      <c r="HXP60" s="372"/>
      <c r="HXQ60" s="372"/>
      <c r="HXR60" s="372"/>
      <c r="HXS60" s="372"/>
      <c r="HXT60" s="372"/>
      <c r="HXU60" s="372"/>
      <c r="HXV60" s="372"/>
      <c r="HXW60" s="372"/>
      <c r="HXX60" s="372"/>
      <c r="HXY60" s="372"/>
      <c r="HXZ60" s="372"/>
      <c r="HYA60" s="372"/>
      <c r="HYB60" s="372"/>
      <c r="HYC60" s="372"/>
      <c r="HYD60" s="372"/>
      <c r="HYE60" s="372"/>
      <c r="HYF60" s="372"/>
      <c r="HYG60" s="372"/>
      <c r="HYH60" s="372"/>
      <c r="HYI60" s="372"/>
      <c r="HYJ60" s="372"/>
      <c r="HYK60" s="372"/>
      <c r="HYL60" s="372"/>
      <c r="HYM60" s="372"/>
      <c r="HYN60" s="372"/>
      <c r="HYO60" s="372"/>
      <c r="HYP60" s="372"/>
      <c r="HYQ60" s="372"/>
      <c r="HYR60" s="372"/>
      <c r="HYS60" s="372"/>
      <c r="HYT60" s="372"/>
      <c r="HYU60" s="372"/>
      <c r="HYV60" s="372"/>
      <c r="HYW60" s="372"/>
      <c r="HYX60" s="372"/>
      <c r="HYY60" s="372"/>
      <c r="HYZ60" s="372"/>
      <c r="HZA60" s="372"/>
      <c r="HZB60" s="372"/>
      <c r="HZC60" s="372"/>
      <c r="HZD60" s="372"/>
      <c r="HZE60" s="372"/>
      <c r="HZF60" s="372"/>
      <c r="HZG60" s="372"/>
      <c r="HZH60" s="372"/>
      <c r="HZI60" s="372"/>
      <c r="HZJ60" s="372"/>
      <c r="HZK60" s="372"/>
      <c r="HZL60" s="372"/>
      <c r="HZM60" s="372"/>
      <c r="HZN60" s="372"/>
      <c r="HZO60" s="372"/>
      <c r="HZP60" s="372"/>
      <c r="HZQ60" s="372"/>
      <c r="HZR60" s="372"/>
      <c r="HZS60" s="372"/>
      <c r="HZT60" s="372"/>
      <c r="HZU60" s="372"/>
      <c r="HZV60" s="372"/>
      <c r="HZW60" s="372"/>
      <c r="HZX60" s="372"/>
      <c r="HZY60" s="372"/>
      <c r="HZZ60" s="372"/>
      <c r="IAA60" s="372"/>
      <c r="IAB60" s="372"/>
      <c r="IAC60" s="372"/>
      <c r="IAD60" s="372"/>
      <c r="IAE60" s="372"/>
      <c r="IAF60" s="372"/>
      <c r="IAG60" s="372"/>
      <c r="IAH60" s="372"/>
      <c r="IAI60" s="372"/>
      <c r="IAJ60" s="372"/>
      <c r="IAK60" s="372"/>
      <c r="IAL60" s="372"/>
      <c r="IAM60" s="372"/>
      <c r="IAN60" s="372"/>
      <c r="IAO60" s="372"/>
      <c r="IAP60" s="372"/>
      <c r="IAQ60" s="372"/>
      <c r="IAR60" s="372"/>
      <c r="IAS60" s="372"/>
      <c r="IAT60" s="372"/>
      <c r="IAU60" s="372"/>
      <c r="IAV60" s="372"/>
      <c r="IAW60" s="372"/>
      <c r="IAX60" s="372"/>
      <c r="IAY60" s="372"/>
      <c r="IAZ60" s="372"/>
      <c r="IBA60" s="372"/>
      <c r="IBB60" s="372"/>
      <c r="IBC60" s="372"/>
      <c r="IBD60" s="372"/>
      <c r="IBE60" s="372"/>
      <c r="IBF60" s="372"/>
      <c r="IBG60" s="372"/>
      <c r="IBH60" s="372"/>
      <c r="IBI60" s="372"/>
      <c r="IBJ60" s="372"/>
      <c r="IBK60" s="372"/>
      <c r="IBL60" s="372"/>
      <c r="IBM60" s="372"/>
      <c r="IBN60" s="372"/>
      <c r="IBO60" s="372"/>
      <c r="IBP60" s="372"/>
      <c r="IBQ60" s="372"/>
      <c r="IBR60" s="372"/>
      <c r="IBS60" s="372"/>
      <c r="IBT60" s="372"/>
      <c r="IBU60" s="372"/>
      <c r="IBV60" s="372"/>
      <c r="IBW60" s="372"/>
      <c r="IBX60" s="372"/>
      <c r="IBY60" s="372"/>
      <c r="IBZ60" s="372"/>
      <c r="ICA60" s="372"/>
      <c r="ICB60" s="372"/>
      <c r="ICC60" s="372"/>
      <c r="ICD60" s="372"/>
      <c r="ICE60" s="372"/>
      <c r="ICF60" s="372"/>
      <c r="ICG60" s="372"/>
      <c r="ICH60" s="372"/>
      <c r="ICI60" s="372"/>
      <c r="ICJ60" s="372"/>
      <c r="ICK60" s="372"/>
      <c r="ICL60" s="372"/>
      <c r="ICM60" s="372"/>
      <c r="ICN60" s="372"/>
      <c r="ICO60" s="372"/>
      <c r="ICP60" s="372"/>
      <c r="ICQ60" s="372"/>
      <c r="ICR60" s="372"/>
      <c r="ICS60" s="372"/>
      <c r="ICT60" s="372"/>
      <c r="ICU60" s="372"/>
      <c r="ICV60" s="372"/>
      <c r="ICW60" s="372"/>
      <c r="ICX60" s="372"/>
      <c r="ICY60" s="372"/>
      <c r="ICZ60" s="372"/>
      <c r="IDA60" s="372"/>
      <c r="IDB60" s="372"/>
      <c r="IDC60" s="372"/>
      <c r="IDD60" s="372"/>
      <c r="IDE60" s="372"/>
      <c r="IDF60" s="372"/>
      <c r="IDG60" s="372"/>
      <c r="IDH60" s="372"/>
      <c r="IDI60" s="372"/>
      <c r="IDJ60" s="372"/>
      <c r="IDK60" s="372"/>
      <c r="IDL60" s="372"/>
      <c r="IDM60" s="372"/>
      <c r="IDN60" s="372"/>
      <c r="IDO60" s="372"/>
      <c r="IDP60" s="372"/>
      <c r="IDQ60" s="372"/>
      <c r="IDR60" s="372"/>
      <c r="IDS60" s="372"/>
      <c r="IDT60" s="372"/>
      <c r="IDU60" s="372"/>
      <c r="IDV60" s="372"/>
      <c r="IDW60" s="372"/>
      <c r="IDX60" s="372"/>
      <c r="IDY60" s="372"/>
      <c r="IDZ60" s="372"/>
      <c r="IEA60" s="372"/>
      <c r="IEB60" s="372"/>
      <c r="IEC60" s="372"/>
      <c r="IED60" s="372"/>
      <c r="IEE60" s="372"/>
      <c r="IEF60" s="372"/>
      <c r="IEG60" s="372"/>
      <c r="IEH60" s="372"/>
      <c r="IEI60" s="372"/>
      <c r="IEJ60" s="372"/>
      <c r="IEK60" s="372"/>
      <c r="IEL60" s="372"/>
      <c r="IEM60" s="372"/>
      <c r="IEN60" s="372"/>
      <c r="IEO60" s="372"/>
      <c r="IEP60" s="372"/>
      <c r="IEQ60" s="372"/>
      <c r="IER60" s="372"/>
      <c r="IES60" s="372"/>
      <c r="IET60" s="372"/>
      <c r="IEU60" s="372"/>
      <c r="IEV60" s="372"/>
      <c r="IEW60" s="372"/>
      <c r="IEX60" s="372"/>
      <c r="IEY60" s="372"/>
      <c r="IEZ60" s="372"/>
      <c r="IFA60" s="372"/>
      <c r="IFB60" s="372"/>
      <c r="IFC60" s="372"/>
      <c r="IFD60" s="372"/>
      <c r="IFE60" s="372"/>
      <c r="IFF60" s="372"/>
      <c r="IFG60" s="372"/>
      <c r="IFH60" s="372"/>
      <c r="IFI60" s="372"/>
      <c r="IFJ60" s="372"/>
      <c r="IFK60" s="372"/>
      <c r="IFL60" s="372"/>
      <c r="IFM60" s="372"/>
      <c r="IFN60" s="372"/>
      <c r="IFO60" s="372"/>
      <c r="IFP60" s="372"/>
      <c r="IFQ60" s="372"/>
      <c r="IFR60" s="372"/>
      <c r="IFS60" s="372"/>
      <c r="IFT60" s="372"/>
      <c r="IFU60" s="372"/>
      <c r="IFV60" s="372"/>
      <c r="IFW60" s="372"/>
      <c r="IFX60" s="372"/>
      <c r="IFY60" s="372"/>
      <c r="IFZ60" s="372"/>
      <c r="IGA60" s="372"/>
      <c r="IGB60" s="372"/>
      <c r="IGC60" s="372"/>
      <c r="IGD60" s="372"/>
      <c r="IGE60" s="372"/>
      <c r="IGF60" s="372"/>
      <c r="IGG60" s="372"/>
      <c r="IGH60" s="372"/>
      <c r="IGI60" s="372"/>
      <c r="IGJ60" s="372"/>
      <c r="IGK60" s="372"/>
      <c r="IGL60" s="372"/>
      <c r="IGM60" s="372"/>
      <c r="IGN60" s="372"/>
      <c r="IGO60" s="372"/>
      <c r="IGP60" s="372"/>
      <c r="IGQ60" s="372"/>
      <c r="IGR60" s="372"/>
      <c r="IGS60" s="372"/>
      <c r="IGT60" s="372"/>
      <c r="IGU60" s="372"/>
      <c r="IGV60" s="372"/>
      <c r="IGW60" s="372"/>
      <c r="IGX60" s="372"/>
      <c r="IGY60" s="372"/>
      <c r="IGZ60" s="372"/>
      <c r="IHA60" s="372"/>
      <c r="IHB60" s="372"/>
      <c r="IHC60" s="372"/>
      <c r="IHD60" s="372"/>
      <c r="IHE60" s="372"/>
      <c r="IHF60" s="372"/>
      <c r="IHG60" s="372"/>
      <c r="IHH60" s="372"/>
      <c r="IHI60" s="372"/>
      <c r="IHJ60" s="372"/>
      <c r="IHK60" s="372"/>
      <c r="IHL60" s="372"/>
      <c r="IHM60" s="372"/>
      <c r="IHN60" s="372"/>
      <c r="IHO60" s="372"/>
      <c r="IHP60" s="372"/>
      <c r="IHQ60" s="372"/>
      <c r="IHR60" s="372"/>
      <c r="IHS60" s="372"/>
      <c r="IHT60" s="372"/>
      <c r="IHU60" s="372"/>
      <c r="IHV60" s="372"/>
      <c r="IHW60" s="372"/>
      <c r="IHX60" s="372"/>
      <c r="IHY60" s="372"/>
      <c r="IHZ60" s="372"/>
      <c r="IIA60" s="372"/>
      <c r="IIB60" s="372"/>
      <c r="IIC60" s="372"/>
      <c r="IID60" s="372"/>
      <c r="IIE60" s="372"/>
      <c r="IIF60" s="372"/>
      <c r="IIG60" s="372"/>
      <c r="IIH60" s="372"/>
      <c r="III60" s="372"/>
      <c r="IIJ60" s="372"/>
      <c r="IIK60" s="372"/>
      <c r="IIL60" s="372"/>
      <c r="IIM60" s="372"/>
      <c r="IIN60" s="372"/>
      <c r="IIO60" s="372"/>
      <c r="IIP60" s="372"/>
      <c r="IIQ60" s="372"/>
      <c r="IIR60" s="372"/>
      <c r="IIS60" s="372"/>
      <c r="IIT60" s="372"/>
      <c r="IIU60" s="372"/>
      <c r="IIV60" s="372"/>
      <c r="IIW60" s="372"/>
      <c r="IIX60" s="372"/>
      <c r="IIY60" s="372"/>
      <c r="IIZ60" s="372"/>
      <c r="IJA60" s="372"/>
      <c r="IJB60" s="372"/>
      <c r="IJC60" s="372"/>
      <c r="IJD60" s="372"/>
      <c r="IJE60" s="372"/>
      <c r="IJF60" s="372"/>
      <c r="IJG60" s="372"/>
      <c r="IJH60" s="372"/>
      <c r="IJI60" s="372"/>
      <c r="IJJ60" s="372"/>
      <c r="IJK60" s="372"/>
      <c r="IJL60" s="372"/>
      <c r="IJM60" s="372"/>
      <c r="IJN60" s="372"/>
      <c r="IJO60" s="372"/>
      <c r="IJP60" s="372"/>
      <c r="IJQ60" s="372"/>
      <c r="IJR60" s="372"/>
      <c r="IJS60" s="372"/>
      <c r="IJT60" s="372"/>
      <c r="IJU60" s="372"/>
      <c r="IJV60" s="372"/>
      <c r="IJW60" s="372"/>
      <c r="IJX60" s="372"/>
      <c r="IJY60" s="372"/>
      <c r="IJZ60" s="372"/>
      <c r="IKA60" s="372"/>
      <c r="IKB60" s="372"/>
      <c r="IKC60" s="372"/>
      <c r="IKD60" s="372"/>
      <c r="IKE60" s="372"/>
      <c r="IKF60" s="372"/>
      <c r="IKG60" s="372"/>
      <c r="IKH60" s="372"/>
      <c r="IKI60" s="372"/>
      <c r="IKJ60" s="372"/>
      <c r="IKK60" s="372"/>
      <c r="IKL60" s="372"/>
      <c r="IKM60" s="372"/>
      <c r="IKN60" s="372"/>
      <c r="IKO60" s="372"/>
      <c r="IKP60" s="372"/>
      <c r="IKQ60" s="372"/>
      <c r="IKR60" s="372"/>
      <c r="IKS60" s="372"/>
      <c r="IKT60" s="372"/>
      <c r="IKU60" s="372"/>
      <c r="IKV60" s="372"/>
      <c r="IKW60" s="372"/>
      <c r="IKX60" s="372"/>
      <c r="IKY60" s="372"/>
      <c r="IKZ60" s="372"/>
      <c r="ILA60" s="372"/>
      <c r="ILB60" s="372"/>
      <c r="ILC60" s="372"/>
      <c r="ILD60" s="372"/>
      <c r="ILE60" s="372"/>
      <c r="ILF60" s="372"/>
      <c r="ILG60" s="372"/>
      <c r="ILH60" s="372"/>
      <c r="ILI60" s="372"/>
      <c r="ILJ60" s="372"/>
      <c r="ILK60" s="372"/>
      <c r="ILL60" s="372"/>
      <c r="ILM60" s="372"/>
      <c r="ILN60" s="372"/>
      <c r="ILO60" s="372"/>
      <c r="ILP60" s="372"/>
      <c r="ILQ60" s="372"/>
      <c r="ILR60" s="372"/>
      <c r="ILS60" s="372"/>
      <c r="ILT60" s="372"/>
      <c r="ILU60" s="372"/>
      <c r="ILV60" s="372"/>
      <c r="ILW60" s="372"/>
      <c r="ILX60" s="372"/>
      <c r="ILY60" s="372"/>
      <c r="ILZ60" s="372"/>
      <c r="IMA60" s="372"/>
      <c r="IMB60" s="372"/>
      <c r="IMC60" s="372"/>
      <c r="IMD60" s="372"/>
      <c r="IME60" s="372"/>
      <c r="IMF60" s="372"/>
      <c r="IMG60" s="372"/>
      <c r="IMH60" s="372"/>
      <c r="IMI60" s="372"/>
      <c r="IMJ60" s="372"/>
      <c r="IMK60" s="372"/>
      <c r="IML60" s="372"/>
      <c r="IMM60" s="372"/>
      <c r="IMN60" s="372"/>
      <c r="IMO60" s="372"/>
      <c r="IMP60" s="372"/>
      <c r="IMQ60" s="372"/>
      <c r="IMR60" s="372"/>
      <c r="IMS60" s="372"/>
      <c r="IMT60" s="372"/>
      <c r="IMU60" s="372"/>
      <c r="IMV60" s="372"/>
      <c r="IMW60" s="372"/>
      <c r="IMX60" s="372"/>
      <c r="IMY60" s="372"/>
      <c r="IMZ60" s="372"/>
      <c r="INA60" s="372"/>
      <c r="INB60" s="372"/>
      <c r="INC60" s="372"/>
      <c r="IND60" s="372"/>
      <c r="INE60" s="372"/>
      <c r="INF60" s="372"/>
      <c r="ING60" s="372"/>
      <c r="INH60" s="372"/>
      <c r="INI60" s="372"/>
      <c r="INJ60" s="372"/>
      <c r="INK60" s="372"/>
      <c r="INL60" s="372"/>
      <c r="INM60" s="372"/>
      <c r="INN60" s="372"/>
      <c r="INO60" s="372"/>
      <c r="INP60" s="372"/>
      <c r="INQ60" s="372"/>
      <c r="INR60" s="372"/>
      <c r="INS60" s="372"/>
      <c r="INT60" s="372"/>
      <c r="INU60" s="372"/>
      <c r="INV60" s="372"/>
      <c r="INW60" s="372"/>
      <c r="INX60" s="372"/>
      <c r="INY60" s="372"/>
      <c r="INZ60" s="372"/>
      <c r="IOA60" s="372"/>
      <c r="IOB60" s="372"/>
      <c r="IOC60" s="372"/>
      <c r="IOD60" s="372"/>
      <c r="IOE60" s="372"/>
      <c r="IOF60" s="372"/>
      <c r="IOG60" s="372"/>
      <c r="IOH60" s="372"/>
      <c r="IOI60" s="372"/>
      <c r="IOJ60" s="372"/>
      <c r="IOK60" s="372"/>
      <c r="IOL60" s="372"/>
      <c r="IOM60" s="372"/>
      <c r="ION60" s="372"/>
      <c r="IOO60" s="372"/>
      <c r="IOP60" s="372"/>
      <c r="IOQ60" s="372"/>
      <c r="IOR60" s="372"/>
      <c r="IOS60" s="372"/>
      <c r="IOT60" s="372"/>
      <c r="IOU60" s="372"/>
      <c r="IOV60" s="372"/>
      <c r="IOW60" s="372"/>
      <c r="IOX60" s="372"/>
      <c r="IOY60" s="372"/>
      <c r="IOZ60" s="372"/>
      <c r="IPA60" s="372"/>
      <c r="IPB60" s="372"/>
      <c r="IPC60" s="372"/>
      <c r="IPD60" s="372"/>
      <c r="IPE60" s="372"/>
      <c r="IPF60" s="372"/>
      <c r="IPG60" s="372"/>
      <c r="IPH60" s="372"/>
      <c r="IPI60" s="372"/>
      <c r="IPJ60" s="372"/>
      <c r="IPK60" s="372"/>
      <c r="IPL60" s="372"/>
      <c r="IPM60" s="372"/>
      <c r="IPN60" s="372"/>
      <c r="IPO60" s="372"/>
      <c r="IPP60" s="372"/>
      <c r="IPQ60" s="372"/>
      <c r="IPR60" s="372"/>
      <c r="IPS60" s="372"/>
      <c r="IPT60" s="372"/>
      <c r="IPU60" s="372"/>
      <c r="IPV60" s="372"/>
      <c r="IPW60" s="372"/>
      <c r="IPX60" s="372"/>
      <c r="IPY60" s="372"/>
      <c r="IPZ60" s="372"/>
      <c r="IQA60" s="372"/>
      <c r="IQB60" s="372"/>
      <c r="IQC60" s="372"/>
      <c r="IQD60" s="372"/>
      <c r="IQE60" s="372"/>
      <c r="IQF60" s="372"/>
      <c r="IQG60" s="372"/>
      <c r="IQH60" s="372"/>
      <c r="IQI60" s="372"/>
      <c r="IQJ60" s="372"/>
      <c r="IQK60" s="372"/>
      <c r="IQL60" s="372"/>
      <c r="IQM60" s="372"/>
      <c r="IQN60" s="372"/>
      <c r="IQO60" s="372"/>
      <c r="IQP60" s="372"/>
      <c r="IQQ60" s="372"/>
      <c r="IQR60" s="372"/>
      <c r="IQS60" s="372"/>
      <c r="IQT60" s="372"/>
      <c r="IQU60" s="372"/>
      <c r="IQV60" s="372"/>
      <c r="IQW60" s="372"/>
      <c r="IQX60" s="372"/>
      <c r="IQY60" s="372"/>
      <c r="IQZ60" s="372"/>
      <c r="IRA60" s="372"/>
      <c r="IRB60" s="372"/>
      <c r="IRC60" s="372"/>
      <c r="IRD60" s="372"/>
      <c r="IRE60" s="372"/>
      <c r="IRF60" s="372"/>
      <c r="IRG60" s="372"/>
      <c r="IRH60" s="372"/>
      <c r="IRI60" s="372"/>
      <c r="IRJ60" s="372"/>
      <c r="IRK60" s="372"/>
      <c r="IRL60" s="372"/>
      <c r="IRM60" s="372"/>
      <c r="IRN60" s="372"/>
      <c r="IRO60" s="372"/>
      <c r="IRP60" s="372"/>
      <c r="IRQ60" s="372"/>
      <c r="IRR60" s="372"/>
      <c r="IRS60" s="372"/>
      <c r="IRT60" s="372"/>
      <c r="IRU60" s="372"/>
      <c r="IRV60" s="372"/>
      <c r="IRW60" s="372"/>
      <c r="IRX60" s="372"/>
      <c r="IRY60" s="372"/>
      <c r="IRZ60" s="372"/>
      <c r="ISA60" s="372"/>
      <c r="ISB60" s="372"/>
      <c r="ISC60" s="372"/>
      <c r="ISD60" s="372"/>
      <c r="ISE60" s="372"/>
      <c r="ISF60" s="372"/>
      <c r="ISG60" s="372"/>
      <c r="ISH60" s="372"/>
      <c r="ISI60" s="372"/>
      <c r="ISJ60" s="372"/>
      <c r="ISK60" s="372"/>
      <c r="ISL60" s="372"/>
      <c r="ISM60" s="372"/>
      <c r="ISN60" s="372"/>
      <c r="ISO60" s="372"/>
      <c r="ISP60" s="372"/>
      <c r="ISQ60" s="372"/>
      <c r="ISR60" s="372"/>
      <c r="ISS60" s="372"/>
      <c r="IST60" s="372"/>
      <c r="ISU60" s="372"/>
      <c r="ISV60" s="372"/>
      <c r="ISW60" s="372"/>
      <c r="ISX60" s="372"/>
      <c r="ISY60" s="372"/>
      <c r="ISZ60" s="372"/>
      <c r="ITA60" s="372"/>
      <c r="ITB60" s="372"/>
      <c r="ITC60" s="372"/>
      <c r="ITD60" s="372"/>
      <c r="ITE60" s="372"/>
      <c r="ITF60" s="372"/>
      <c r="ITG60" s="372"/>
      <c r="ITH60" s="372"/>
      <c r="ITI60" s="372"/>
      <c r="ITJ60" s="372"/>
      <c r="ITK60" s="372"/>
      <c r="ITL60" s="372"/>
      <c r="ITM60" s="372"/>
      <c r="ITN60" s="372"/>
      <c r="ITO60" s="372"/>
      <c r="ITP60" s="372"/>
      <c r="ITQ60" s="372"/>
      <c r="ITR60" s="372"/>
      <c r="ITS60" s="372"/>
      <c r="ITT60" s="372"/>
      <c r="ITU60" s="372"/>
      <c r="ITV60" s="372"/>
      <c r="ITW60" s="372"/>
      <c r="ITX60" s="372"/>
      <c r="ITY60" s="372"/>
      <c r="ITZ60" s="372"/>
      <c r="IUA60" s="372"/>
      <c r="IUB60" s="372"/>
      <c r="IUC60" s="372"/>
      <c r="IUD60" s="372"/>
      <c r="IUE60" s="372"/>
      <c r="IUF60" s="372"/>
      <c r="IUG60" s="372"/>
      <c r="IUH60" s="372"/>
      <c r="IUI60" s="372"/>
      <c r="IUJ60" s="372"/>
      <c r="IUK60" s="372"/>
      <c r="IUL60" s="372"/>
      <c r="IUM60" s="372"/>
      <c r="IUN60" s="372"/>
      <c r="IUO60" s="372"/>
      <c r="IUP60" s="372"/>
      <c r="IUQ60" s="372"/>
      <c r="IUR60" s="372"/>
      <c r="IUS60" s="372"/>
      <c r="IUT60" s="372"/>
      <c r="IUU60" s="372"/>
      <c r="IUV60" s="372"/>
      <c r="IUW60" s="372"/>
      <c r="IUX60" s="372"/>
      <c r="IUY60" s="372"/>
      <c r="IUZ60" s="372"/>
      <c r="IVA60" s="372"/>
      <c r="IVB60" s="372"/>
      <c r="IVC60" s="372"/>
      <c r="IVD60" s="372"/>
      <c r="IVE60" s="372"/>
      <c r="IVF60" s="372"/>
      <c r="IVG60" s="372"/>
      <c r="IVH60" s="372"/>
      <c r="IVI60" s="372"/>
      <c r="IVJ60" s="372"/>
      <c r="IVK60" s="372"/>
      <c r="IVL60" s="372"/>
      <c r="IVM60" s="372"/>
      <c r="IVN60" s="372"/>
      <c r="IVO60" s="372"/>
      <c r="IVP60" s="372"/>
      <c r="IVQ60" s="372"/>
      <c r="IVR60" s="372"/>
      <c r="IVS60" s="372"/>
      <c r="IVT60" s="372"/>
      <c r="IVU60" s="372"/>
      <c r="IVV60" s="372"/>
      <c r="IVW60" s="372"/>
      <c r="IVX60" s="372"/>
      <c r="IVY60" s="372"/>
      <c r="IVZ60" s="372"/>
      <c r="IWA60" s="372"/>
      <c r="IWB60" s="372"/>
      <c r="IWC60" s="372"/>
      <c r="IWD60" s="372"/>
      <c r="IWE60" s="372"/>
      <c r="IWF60" s="372"/>
      <c r="IWG60" s="372"/>
      <c r="IWH60" s="372"/>
      <c r="IWI60" s="372"/>
      <c r="IWJ60" s="372"/>
      <c r="IWK60" s="372"/>
      <c r="IWL60" s="372"/>
      <c r="IWM60" s="372"/>
      <c r="IWN60" s="372"/>
      <c r="IWO60" s="372"/>
      <c r="IWP60" s="372"/>
      <c r="IWQ60" s="372"/>
      <c r="IWR60" s="372"/>
      <c r="IWS60" s="372"/>
      <c r="IWT60" s="372"/>
      <c r="IWU60" s="372"/>
      <c r="IWV60" s="372"/>
      <c r="IWW60" s="372"/>
      <c r="IWX60" s="372"/>
      <c r="IWY60" s="372"/>
      <c r="IWZ60" s="372"/>
      <c r="IXA60" s="372"/>
      <c r="IXB60" s="372"/>
      <c r="IXC60" s="372"/>
      <c r="IXD60" s="372"/>
      <c r="IXE60" s="372"/>
      <c r="IXF60" s="372"/>
      <c r="IXG60" s="372"/>
      <c r="IXH60" s="372"/>
      <c r="IXI60" s="372"/>
      <c r="IXJ60" s="372"/>
      <c r="IXK60" s="372"/>
      <c r="IXL60" s="372"/>
      <c r="IXM60" s="372"/>
      <c r="IXN60" s="372"/>
      <c r="IXO60" s="372"/>
      <c r="IXP60" s="372"/>
      <c r="IXQ60" s="372"/>
      <c r="IXR60" s="372"/>
      <c r="IXS60" s="372"/>
      <c r="IXT60" s="372"/>
      <c r="IXU60" s="372"/>
      <c r="IXV60" s="372"/>
      <c r="IXW60" s="372"/>
      <c r="IXX60" s="372"/>
      <c r="IXY60" s="372"/>
      <c r="IXZ60" s="372"/>
      <c r="IYA60" s="372"/>
      <c r="IYB60" s="372"/>
      <c r="IYC60" s="372"/>
      <c r="IYD60" s="372"/>
      <c r="IYE60" s="372"/>
      <c r="IYF60" s="372"/>
      <c r="IYG60" s="372"/>
      <c r="IYH60" s="372"/>
      <c r="IYI60" s="372"/>
      <c r="IYJ60" s="372"/>
      <c r="IYK60" s="372"/>
      <c r="IYL60" s="372"/>
      <c r="IYM60" s="372"/>
      <c r="IYN60" s="372"/>
      <c r="IYO60" s="372"/>
      <c r="IYP60" s="372"/>
      <c r="IYQ60" s="372"/>
      <c r="IYR60" s="372"/>
      <c r="IYS60" s="372"/>
      <c r="IYT60" s="372"/>
      <c r="IYU60" s="372"/>
      <c r="IYV60" s="372"/>
      <c r="IYW60" s="372"/>
      <c r="IYX60" s="372"/>
      <c r="IYY60" s="372"/>
      <c r="IYZ60" s="372"/>
      <c r="IZA60" s="372"/>
      <c r="IZB60" s="372"/>
      <c r="IZC60" s="372"/>
      <c r="IZD60" s="372"/>
      <c r="IZE60" s="372"/>
      <c r="IZF60" s="372"/>
      <c r="IZG60" s="372"/>
      <c r="IZH60" s="372"/>
      <c r="IZI60" s="372"/>
      <c r="IZJ60" s="372"/>
      <c r="IZK60" s="372"/>
      <c r="IZL60" s="372"/>
      <c r="IZM60" s="372"/>
      <c r="IZN60" s="372"/>
      <c r="IZO60" s="372"/>
      <c r="IZP60" s="372"/>
      <c r="IZQ60" s="372"/>
      <c r="IZR60" s="372"/>
      <c r="IZS60" s="372"/>
      <c r="IZT60" s="372"/>
      <c r="IZU60" s="372"/>
      <c r="IZV60" s="372"/>
      <c r="IZW60" s="372"/>
      <c r="IZX60" s="372"/>
      <c r="IZY60" s="372"/>
      <c r="IZZ60" s="372"/>
      <c r="JAA60" s="372"/>
      <c r="JAB60" s="372"/>
      <c r="JAC60" s="372"/>
      <c r="JAD60" s="372"/>
      <c r="JAE60" s="372"/>
      <c r="JAF60" s="372"/>
      <c r="JAG60" s="372"/>
      <c r="JAH60" s="372"/>
      <c r="JAI60" s="372"/>
      <c r="JAJ60" s="372"/>
      <c r="JAK60" s="372"/>
      <c r="JAL60" s="372"/>
      <c r="JAM60" s="372"/>
      <c r="JAN60" s="372"/>
      <c r="JAO60" s="372"/>
      <c r="JAP60" s="372"/>
      <c r="JAQ60" s="372"/>
      <c r="JAR60" s="372"/>
      <c r="JAS60" s="372"/>
      <c r="JAT60" s="372"/>
      <c r="JAU60" s="372"/>
      <c r="JAV60" s="372"/>
      <c r="JAW60" s="372"/>
      <c r="JAX60" s="372"/>
      <c r="JAY60" s="372"/>
      <c r="JAZ60" s="372"/>
      <c r="JBA60" s="372"/>
      <c r="JBB60" s="372"/>
      <c r="JBC60" s="372"/>
      <c r="JBD60" s="372"/>
      <c r="JBE60" s="372"/>
      <c r="JBF60" s="372"/>
      <c r="JBG60" s="372"/>
      <c r="JBH60" s="372"/>
      <c r="JBI60" s="372"/>
      <c r="JBJ60" s="372"/>
      <c r="JBK60" s="372"/>
      <c r="JBL60" s="372"/>
      <c r="JBM60" s="372"/>
      <c r="JBN60" s="372"/>
      <c r="JBO60" s="372"/>
      <c r="JBP60" s="372"/>
      <c r="JBQ60" s="372"/>
      <c r="JBR60" s="372"/>
      <c r="JBS60" s="372"/>
      <c r="JBT60" s="372"/>
      <c r="JBU60" s="372"/>
      <c r="JBV60" s="372"/>
      <c r="JBW60" s="372"/>
      <c r="JBX60" s="372"/>
      <c r="JBY60" s="372"/>
      <c r="JBZ60" s="372"/>
      <c r="JCA60" s="372"/>
      <c r="JCB60" s="372"/>
      <c r="JCC60" s="372"/>
      <c r="JCD60" s="372"/>
      <c r="JCE60" s="372"/>
      <c r="JCF60" s="372"/>
      <c r="JCG60" s="372"/>
      <c r="JCH60" s="372"/>
      <c r="JCI60" s="372"/>
      <c r="JCJ60" s="372"/>
      <c r="JCK60" s="372"/>
      <c r="JCL60" s="372"/>
      <c r="JCM60" s="372"/>
      <c r="JCN60" s="372"/>
      <c r="JCO60" s="372"/>
      <c r="JCP60" s="372"/>
      <c r="JCQ60" s="372"/>
      <c r="JCR60" s="372"/>
      <c r="JCS60" s="372"/>
      <c r="JCT60" s="372"/>
      <c r="JCU60" s="372"/>
      <c r="JCV60" s="372"/>
      <c r="JCW60" s="372"/>
      <c r="JCX60" s="372"/>
      <c r="JCY60" s="372"/>
      <c r="JCZ60" s="372"/>
      <c r="JDA60" s="372"/>
      <c r="JDB60" s="372"/>
      <c r="JDC60" s="372"/>
      <c r="JDD60" s="372"/>
      <c r="JDE60" s="372"/>
      <c r="JDF60" s="372"/>
      <c r="JDG60" s="372"/>
      <c r="JDH60" s="372"/>
      <c r="JDI60" s="372"/>
      <c r="JDJ60" s="372"/>
      <c r="JDK60" s="372"/>
      <c r="JDL60" s="372"/>
      <c r="JDM60" s="372"/>
      <c r="JDN60" s="372"/>
      <c r="JDO60" s="372"/>
      <c r="JDP60" s="372"/>
      <c r="JDQ60" s="372"/>
      <c r="JDR60" s="372"/>
      <c r="JDS60" s="372"/>
      <c r="JDT60" s="372"/>
      <c r="JDU60" s="372"/>
      <c r="JDV60" s="372"/>
      <c r="JDW60" s="372"/>
      <c r="JDX60" s="372"/>
      <c r="JDY60" s="372"/>
      <c r="JDZ60" s="372"/>
      <c r="JEA60" s="372"/>
      <c r="JEB60" s="372"/>
      <c r="JEC60" s="372"/>
      <c r="JED60" s="372"/>
      <c r="JEE60" s="372"/>
      <c r="JEF60" s="372"/>
      <c r="JEG60" s="372"/>
      <c r="JEH60" s="372"/>
      <c r="JEI60" s="372"/>
      <c r="JEJ60" s="372"/>
      <c r="JEK60" s="372"/>
      <c r="JEL60" s="372"/>
      <c r="JEM60" s="372"/>
      <c r="JEN60" s="372"/>
      <c r="JEO60" s="372"/>
      <c r="JEP60" s="372"/>
      <c r="JEQ60" s="372"/>
      <c r="JER60" s="372"/>
      <c r="JES60" s="372"/>
      <c r="JET60" s="372"/>
      <c r="JEU60" s="372"/>
      <c r="JEV60" s="372"/>
      <c r="JEW60" s="372"/>
      <c r="JEX60" s="372"/>
      <c r="JEY60" s="372"/>
      <c r="JEZ60" s="372"/>
      <c r="JFA60" s="372"/>
      <c r="JFB60" s="372"/>
      <c r="JFC60" s="372"/>
      <c r="JFD60" s="372"/>
      <c r="JFE60" s="372"/>
      <c r="JFF60" s="372"/>
      <c r="JFG60" s="372"/>
      <c r="JFH60" s="372"/>
      <c r="JFI60" s="372"/>
      <c r="JFJ60" s="372"/>
      <c r="JFK60" s="372"/>
      <c r="JFL60" s="372"/>
      <c r="JFM60" s="372"/>
      <c r="JFN60" s="372"/>
      <c r="JFO60" s="372"/>
      <c r="JFP60" s="372"/>
      <c r="JFQ60" s="372"/>
      <c r="JFR60" s="372"/>
      <c r="JFS60" s="372"/>
      <c r="JFT60" s="372"/>
      <c r="JFU60" s="372"/>
      <c r="JFV60" s="372"/>
      <c r="JFW60" s="372"/>
      <c r="JFX60" s="372"/>
      <c r="JFY60" s="372"/>
      <c r="JFZ60" s="372"/>
      <c r="JGA60" s="372"/>
      <c r="JGB60" s="372"/>
      <c r="JGC60" s="372"/>
      <c r="JGD60" s="372"/>
      <c r="JGE60" s="372"/>
      <c r="JGF60" s="372"/>
      <c r="JGG60" s="372"/>
      <c r="JGH60" s="372"/>
      <c r="JGI60" s="372"/>
      <c r="JGJ60" s="372"/>
      <c r="JGK60" s="372"/>
      <c r="JGL60" s="372"/>
      <c r="JGM60" s="372"/>
      <c r="JGN60" s="372"/>
      <c r="JGO60" s="372"/>
      <c r="JGP60" s="372"/>
      <c r="JGQ60" s="372"/>
      <c r="JGR60" s="372"/>
      <c r="JGS60" s="372"/>
      <c r="JGT60" s="372"/>
      <c r="JGU60" s="372"/>
      <c r="JGV60" s="372"/>
      <c r="JGW60" s="372"/>
      <c r="JGX60" s="372"/>
      <c r="JGY60" s="372"/>
      <c r="JGZ60" s="372"/>
      <c r="JHA60" s="372"/>
      <c r="JHB60" s="372"/>
      <c r="JHC60" s="372"/>
      <c r="JHD60" s="372"/>
      <c r="JHE60" s="372"/>
      <c r="JHF60" s="372"/>
      <c r="JHG60" s="372"/>
      <c r="JHH60" s="372"/>
      <c r="JHI60" s="372"/>
      <c r="JHJ60" s="372"/>
      <c r="JHK60" s="372"/>
      <c r="JHL60" s="372"/>
      <c r="JHM60" s="372"/>
      <c r="JHN60" s="372"/>
      <c r="JHO60" s="372"/>
      <c r="JHP60" s="372"/>
      <c r="JHQ60" s="372"/>
      <c r="JHR60" s="372"/>
      <c r="JHS60" s="372"/>
      <c r="JHT60" s="372"/>
      <c r="JHU60" s="372"/>
      <c r="JHV60" s="372"/>
      <c r="JHW60" s="372"/>
      <c r="JHX60" s="372"/>
      <c r="JHY60" s="372"/>
      <c r="JHZ60" s="372"/>
      <c r="JIA60" s="372"/>
      <c r="JIB60" s="372"/>
      <c r="JIC60" s="372"/>
      <c r="JID60" s="372"/>
      <c r="JIE60" s="372"/>
      <c r="JIF60" s="372"/>
      <c r="JIG60" s="372"/>
      <c r="JIH60" s="372"/>
      <c r="JII60" s="372"/>
      <c r="JIJ60" s="372"/>
      <c r="JIK60" s="372"/>
      <c r="JIL60" s="372"/>
      <c r="JIM60" s="372"/>
      <c r="JIN60" s="372"/>
      <c r="JIO60" s="372"/>
      <c r="JIP60" s="372"/>
      <c r="JIQ60" s="372"/>
      <c r="JIR60" s="372"/>
      <c r="JIS60" s="372"/>
      <c r="JIT60" s="372"/>
      <c r="JIU60" s="372"/>
      <c r="JIV60" s="372"/>
      <c r="JIW60" s="372"/>
      <c r="JIX60" s="372"/>
      <c r="JIY60" s="372"/>
      <c r="JIZ60" s="372"/>
      <c r="JJA60" s="372"/>
      <c r="JJB60" s="372"/>
      <c r="JJC60" s="372"/>
      <c r="JJD60" s="372"/>
      <c r="JJE60" s="372"/>
      <c r="JJF60" s="372"/>
      <c r="JJG60" s="372"/>
      <c r="JJH60" s="372"/>
      <c r="JJI60" s="372"/>
      <c r="JJJ60" s="372"/>
      <c r="JJK60" s="372"/>
      <c r="JJL60" s="372"/>
      <c r="JJM60" s="372"/>
      <c r="JJN60" s="372"/>
      <c r="JJO60" s="372"/>
      <c r="JJP60" s="372"/>
      <c r="JJQ60" s="372"/>
      <c r="JJR60" s="372"/>
      <c r="JJS60" s="372"/>
      <c r="JJT60" s="372"/>
      <c r="JJU60" s="372"/>
      <c r="JJV60" s="372"/>
      <c r="JJW60" s="372"/>
      <c r="JJX60" s="372"/>
      <c r="JJY60" s="372"/>
      <c r="JJZ60" s="372"/>
      <c r="JKA60" s="372"/>
      <c r="JKB60" s="372"/>
      <c r="JKC60" s="372"/>
      <c r="JKD60" s="372"/>
      <c r="JKE60" s="372"/>
      <c r="JKF60" s="372"/>
      <c r="JKG60" s="372"/>
      <c r="JKH60" s="372"/>
      <c r="JKI60" s="372"/>
      <c r="JKJ60" s="372"/>
      <c r="JKK60" s="372"/>
      <c r="JKL60" s="372"/>
      <c r="JKM60" s="372"/>
      <c r="JKN60" s="372"/>
      <c r="JKO60" s="372"/>
      <c r="JKP60" s="372"/>
      <c r="JKQ60" s="372"/>
      <c r="JKR60" s="372"/>
      <c r="JKS60" s="372"/>
      <c r="JKT60" s="372"/>
      <c r="JKU60" s="372"/>
      <c r="JKV60" s="372"/>
      <c r="JKW60" s="372"/>
      <c r="JKX60" s="372"/>
      <c r="JKY60" s="372"/>
      <c r="JKZ60" s="372"/>
      <c r="JLA60" s="372"/>
      <c r="JLB60" s="372"/>
      <c r="JLC60" s="372"/>
      <c r="JLD60" s="372"/>
      <c r="JLE60" s="372"/>
      <c r="JLF60" s="372"/>
      <c r="JLG60" s="372"/>
      <c r="JLH60" s="372"/>
      <c r="JLI60" s="372"/>
      <c r="JLJ60" s="372"/>
      <c r="JLK60" s="372"/>
      <c r="JLL60" s="372"/>
      <c r="JLM60" s="372"/>
      <c r="JLN60" s="372"/>
      <c r="JLO60" s="372"/>
      <c r="JLP60" s="372"/>
      <c r="JLQ60" s="372"/>
      <c r="JLR60" s="372"/>
      <c r="JLS60" s="372"/>
      <c r="JLT60" s="372"/>
      <c r="JLU60" s="372"/>
      <c r="JLV60" s="372"/>
      <c r="JLW60" s="372"/>
      <c r="JLX60" s="372"/>
      <c r="JLY60" s="372"/>
      <c r="JLZ60" s="372"/>
      <c r="JMA60" s="372"/>
      <c r="JMB60" s="372"/>
      <c r="JMC60" s="372"/>
      <c r="JMD60" s="372"/>
      <c r="JME60" s="372"/>
      <c r="JMF60" s="372"/>
      <c r="JMG60" s="372"/>
      <c r="JMH60" s="372"/>
      <c r="JMI60" s="372"/>
      <c r="JMJ60" s="372"/>
      <c r="JMK60" s="372"/>
      <c r="JML60" s="372"/>
      <c r="JMM60" s="372"/>
      <c r="JMN60" s="372"/>
      <c r="JMO60" s="372"/>
      <c r="JMP60" s="372"/>
      <c r="JMQ60" s="372"/>
      <c r="JMR60" s="372"/>
      <c r="JMS60" s="372"/>
      <c r="JMT60" s="372"/>
      <c r="JMU60" s="372"/>
      <c r="JMV60" s="372"/>
      <c r="JMW60" s="372"/>
      <c r="JMX60" s="372"/>
      <c r="JMY60" s="372"/>
      <c r="JMZ60" s="372"/>
      <c r="JNA60" s="372"/>
      <c r="JNB60" s="372"/>
      <c r="JNC60" s="372"/>
      <c r="JND60" s="372"/>
      <c r="JNE60" s="372"/>
      <c r="JNF60" s="372"/>
      <c r="JNG60" s="372"/>
      <c r="JNH60" s="372"/>
      <c r="JNI60" s="372"/>
      <c r="JNJ60" s="372"/>
      <c r="JNK60" s="372"/>
      <c r="JNL60" s="372"/>
      <c r="JNM60" s="372"/>
      <c r="JNN60" s="372"/>
      <c r="JNO60" s="372"/>
      <c r="JNP60" s="372"/>
      <c r="JNQ60" s="372"/>
      <c r="JNR60" s="372"/>
      <c r="JNS60" s="372"/>
      <c r="JNT60" s="372"/>
      <c r="JNU60" s="372"/>
      <c r="JNV60" s="372"/>
      <c r="JNW60" s="372"/>
      <c r="JNX60" s="372"/>
      <c r="JNY60" s="372"/>
      <c r="JNZ60" s="372"/>
      <c r="JOA60" s="372"/>
      <c r="JOB60" s="372"/>
      <c r="JOC60" s="372"/>
      <c r="JOD60" s="372"/>
      <c r="JOE60" s="372"/>
      <c r="JOF60" s="372"/>
      <c r="JOG60" s="372"/>
      <c r="JOH60" s="372"/>
      <c r="JOI60" s="372"/>
      <c r="JOJ60" s="372"/>
      <c r="JOK60" s="372"/>
      <c r="JOL60" s="372"/>
      <c r="JOM60" s="372"/>
      <c r="JON60" s="372"/>
      <c r="JOO60" s="372"/>
      <c r="JOP60" s="372"/>
      <c r="JOQ60" s="372"/>
      <c r="JOR60" s="372"/>
      <c r="JOS60" s="372"/>
      <c r="JOT60" s="372"/>
      <c r="JOU60" s="372"/>
      <c r="JOV60" s="372"/>
      <c r="JOW60" s="372"/>
      <c r="JOX60" s="372"/>
      <c r="JOY60" s="372"/>
      <c r="JOZ60" s="372"/>
      <c r="JPA60" s="372"/>
      <c r="JPB60" s="372"/>
      <c r="JPC60" s="372"/>
      <c r="JPD60" s="372"/>
      <c r="JPE60" s="372"/>
      <c r="JPF60" s="372"/>
      <c r="JPG60" s="372"/>
      <c r="JPH60" s="372"/>
      <c r="JPI60" s="372"/>
      <c r="JPJ60" s="372"/>
      <c r="JPK60" s="372"/>
      <c r="JPL60" s="372"/>
      <c r="JPM60" s="372"/>
      <c r="JPN60" s="372"/>
      <c r="JPO60" s="372"/>
      <c r="JPP60" s="372"/>
      <c r="JPQ60" s="372"/>
      <c r="JPR60" s="372"/>
      <c r="JPS60" s="372"/>
      <c r="JPT60" s="372"/>
      <c r="JPU60" s="372"/>
      <c r="JPV60" s="372"/>
      <c r="JPW60" s="372"/>
      <c r="JPX60" s="372"/>
      <c r="JPY60" s="372"/>
      <c r="JPZ60" s="372"/>
      <c r="JQA60" s="372"/>
      <c r="JQB60" s="372"/>
      <c r="JQC60" s="372"/>
      <c r="JQD60" s="372"/>
      <c r="JQE60" s="372"/>
      <c r="JQF60" s="372"/>
      <c r="JQG60" s="372"/>
      <c r="JQH60" s="372"/>
      <c r="JQI60" s="372"/>
      <c r="JQJ60" s="372"/>
      <c r="JQK60" s="372"/>
      <c r="JQL60" s="372"/>
      <c r="JQM60" s="372"/>
      <c r="JQN60" s="372"/>
      <c r="JQO60" s="372"/>
      <c r="JQP60" s="372"/>
      <c r="JQQ60" s="372"/>
      <c r="JQR60" s="372"/>
      <c r="JQS60" s="372"/>
      <c r="JQT60" s="372"/>
      <c r="JQU60" s="372"/>
      <c r="JQV60" s="372"/>
      <c r="JQW60" s="372"/>
      <c r="JQX60" s="372"/>
      <c r="JQY60" s="372"/>
      <c r="JQZ60" s="372"/>
      <c r="JRA60" s="372"/>
      <c r="JRB60" s="372"/>
      <c r="JRC60" s="372"/>
      <c r="JRD60" s="372"/>
      <c r="JRE60" s="372"/>
      <c r="JRF60" s="372"/>
      <c r="JRG60" s="372"/>
      <c r="JRH60" s="372"/>
      <c r="JRI60" s="372"/>
      <c r="JRJ60" s="372"/>
      <c r="JRK60" s="372"/>
      <c r="JRL60" s="372"/>
      <c r="JRM60" s="372"/>
      <c r="JRN60" s="372"/>
      <c r="JRO60" s="372"/>
      <c r="JRP60" s="372"/>
      <c r="JRQ60" s="372"/>
      <c r="JRR60" s="372"/>
      <c r="JRS60" s="372"/>
      <c r="JRT60" s="372"/>
      <c r="JRU60" s="372"/>
      <c r="JRV60" s="372"/>
      <c r="JRW60" s="372"/>
      <c r="JRX60" s="372"/>
      <c r="JRY60" s="372"/>
      <c r="JRZ60" s="372"/>
      <c r="JSA60" s="372"/>
      <c r="JSB60" s="372"/>
      <c r="JSC60" s="372"/>
      <c r="JSD60" s="372"/>
      <c r="JSE60" s="372"/>
      <c r="JSF60" s="372"/>
      <c r="JSG60" s="372"/>
      <c r="JSH60" s="372"/>
      <c r="JSI60" s="372"/>
      <c r="JSJ60" s="372"/>
      <c r="JSK60" s="372"/>
      <c r="JSL60" s="372"/>
      <c r="JSM60" s="372"/>
      <c r="JSN60" s="372"/>
      <c r="JSO60" s="372"/>
      <c r="JSP60" s="372"/>
      <c r="JSQ60" s="372"/>
      <c r="JSR60" s="372"/>
      <c r="JSS60" s="372"/>
      <c r="JST60" s="372"/>
      <c r="JSU60" s="372"/>
      <c r="JSV60" s="372"/>
      <c r="JSW60" s="372"/>
      <c r="JSX60" s="372"/>
      <c r="JSY60" s="372"/>
      <c r="JSZ60" s="372"/>
      <c r="JTA60" s="372"/>
      <c r="JTB60" s="372"/>
      <c r="JTC60" s="372"/>
      <c r="JTD60" s="372"/>
      <c r="JTE60" s="372"/>
      <c r="JTF60" s="372"/>
      <c r="JTG60" s="372"/>
      <c r="JTH60" s="372"/>
      <c r="JTI60" s="372"/>
      <c r="JTJ60" s="372"/>
      <c r="JTK60" s="372"/>
      <c r="JTL60" s="372"/>
      <c r="JTM60" s="372"/>
      <c r="JTN60" s="372"/>
      <c r="JTO60" s="372"/>
      <c r="JTP60" s="372"/>
      <c r="JTQ60" s="372"/>
      <c r="JTR60" s="372"/>
      <c r="JTS60" s="372"/>
      <c r="JTT60" s="372"/>
      <c r="JTU60" s="372"/>
      <c r="JTV60" s="372"/>
      <c r="JTW60" s="372"/>
      <c r="JTX60" s="372"/>
      <c r="JTY60" s="372"/>
      <c r="JTZ60" s="372"/>
      <c r="JUA60" s="372"/>
      <c r="JUB60" s="372"/>
      <c r="JUC60" s="372"/>
      <c r="JUD60" s="372"/>
      <c r="JUE60" s="372"/>
      <c r="JUF60" s="372"/>
      <c r="JUG60" s="372"/>
      <c r="JUH60" s="372"/>
      <c r="JUI60" s="372"/>
      <c r="JUJ60" s="372"/>
      <c r="JUK60" s="372"/>
      <c r="JUL60" s="372"/>
      <c r="JUM60" s="372"/>
      <c r="JUN60" s="372"/>
      <c r="JUO60" s="372"/>
      <c r="JUP60" s="372"/>
      <c r="JUQ60" s="372"/>
      <c r="JUR60" s="372"/>
      <c r="JUS60" s="372"/>
      <c r="JUT60" s="372"/>
      <c r="JUU60" s="372"/>
      <c r="JUV60" s="372"/>
      <c r="JUW60" s="372"/>
      <c r="JUX60" s="372"/>
      <c r="JUY60" s="372"/>
      <c r="JUZ60" s="372"/>
      <c r="JVA60" s="372"/>
      <c r="JVB60" s="372"/>
      <c r="JVC60" s="372"/>
      <c r="JVD60" s="372"/>
      <c r="JVE60" s="372"/>
      <c r="JVF60" s="372"/>
      <c r="JVG60" s="372"/>
      <c r="JVH60" s="372"/>
      <c r="JVI60" s="372"/>
      <c r="JVJ60" s="372"/>
      <c r="JVK60" s="372"/>
      <c r="JVL60" s="372"/>
      <c r="JVM60" s="372"/>
      <c r="JVN60" s="372"/>
      <c r="JVO60" s="372"/>
      <c r="JVP60" s="372"/>
      <c r="JVQ60" s="372"/>
      <c r="JVR60" s="372"/>
      <c r="JVS60" s="372"/>
      <c r="JVT60" s="372"/>
      <c r="JVU60" s="372"/>
      <c r="JVV60" s="372"/>
      <c r="JVW60" s="372"/>
      <c r="JVX60" s="372"/>
      <c r="JVY60" s="372"/>
      <c r="JVZ60" s="372"/>
      <c r="JWA60" s="372"/>
      <c r="JWB60" s="372"/>
      <c r="JWC60" s="372"/>
      <c r="JWD60" s="372"/>
      <c r="JWE60" s="372"/>
      <c r="JWF60" s="372"/>
      <c r="JWG60" s="372"/>
      <c r="JWH60" s="372"/>
      <c r="JWI60" s="372"/>
      <c r="JWJ60" s="372"/>
      <c r="JWK60" s="372"/>
      <c r="JWL60" s="372"/>
      <c r="JWM60" s="372"/>
      <c r="JWN60" s="372"/>
      <c r="JWO60" s="372"/>
      <c r="JWP60" s="372"/>
      <c r="JWQ60" s="372"/>
      <c r="JWR60" s="372"/>
      <c r="JWS60" s="372"/>
      <c r="JWT60" s="372"/>
      <c r="JWU60" s="372"/>
      <c r="JWV60" s="372"/>
      <c r="JWW60" s="372"/>
      <c r="JWX60" s="372"/>
      <c r="JWY60" s="372"/>
      <c r="JWZ60" s="372"/>
      <c r="JXA60" s="372"/>
      <c r="JXB60" s="372"/>
      <c r="JXC60" s="372"/>
      <c r="JXD60" s="372"/>
      <c r="JXE60" s="372"/>
      <c r="JXF60" s="372"/>
      <c r="JXG60" s="372"/>
      <c r="JXH60" s="372"/>
      <c r="JXI60" s="372"/>
      <c r="JXJ60" s="372"/>
      <c r="JXK60" s="372"/>
      <c r="JXL60" s="372"/>
      <c r="JXM60" s="372"/>
      <c r="JXN60" s="372"/>
      <c r="JXO60" s="372"/>
      <c r="JXP60" s="372"/>
      <c r="JXQ60" s="372"/>
      <c r="JXR60" s="372"/>
      <c r="JXS60" s="372"/>
      <c r="JXT60" s="372"/>
      <c r="JXU60" s="372"/>
      <c r="JXV60" s="372"/>
      <c r="JXW60" s="372"/>
      <c r="JXX60" s="372"/>
      <c r="JXY60" s="372"/>
      <c r="JXZ60" s="372"/>
      <c r="JYA60" s="372"/>
      <c r="JYB60" s="372"/>
      <c r="JYC60" s="372"/>
      <c r="JYD60" s="372"/>
      <c r="JYE60" s="372"/>
      <c r="JYF60" s="372"/>
      <c r="JYG60" s="372"/>
      <c r="JYH60" s="372"/>
      <c r="JYI60" s="372"/>
      <c r="JYJ60" s="372"/>
      <c r="JYK60" s="372"/>
      <c r="JYL60" s="372"/>
      <c r="JYM60" s="372"/>
      <c r="JYN60" s="372"/>
      <c r="JYO60" s="372"/>
      <c r="JYP60" s="372"/>
      <c r="JYQ60" s="372"/>
      <c r="JYR60" s="372"/>
      <c r="JYS60" s="372"/>
      <c r="JYT60" s="372"/>
      <c r="JYU60" s="372"/>
      <c r="JYV60" s="372"/>
      <c r="JYW60" s="372"/>
      <c r="JYX60" s="372"/>
      <c r="JYY60" s="372"/>
      <c r="JYZ60" s="372"/>
      <c r="JZA60" s="372"/>
      <c r="JZB60" s="372"/>
      <c r="JZC60" s="372"/>
      <c r="JZD60" s="372"/>
      <c r="JZE60" s="372"/>
      <c r="JZF60" s="372"/>
      <c r="JZG60" s="372"/>
      <c r="JZH60" s="372"/>
      <c r="JZI60" s="372"/>
      <c r="JZJ60" s="372"/>
      <c r="JZK60" s="372"/>
      <c r="JZL60" s="372"/>
      <c r="JZM60" s="372"/>
      <c r="JZN60" s="372"/>
      <c r="JZO60" s="372"/>
      <c r="JZP60" s="372"/>
      <c r="JZQ60" s="372"/>
      <c r="JZR60" s="372"/>
      <c r="JZS60" s="372"/>
      <c r="JZT60" s="372"/>
      <c r="JZU60" s="372"/>
      <c r="JZV60" s="372"/>
      <c r="JZW60" s="372"/>
      <c r="JZX60" s="372"/>
      <c r="JZY60" s="372"/>
      <c r="JZZ60" s="372"/>
      <c r="KAA60" s="372"/>
      <c r="KAB60" s="372"/>
      <c r="KAC60" s="372"/>
      <c r="KAD60" s="372"/>
      <c r="KAE60" s="372"/>
      <c r="KAF60" s="372"/>
      <c r="KAG60" s="372"/>
      <c r="KAH60" s="372"/>
      <c r="KAI60" s="372"/>
      <c r="KAJ60" s="372"/>
      <c r="KAK60" s="372"/>
      <c r="KAL60" s="372"/>
      <c r="KAM60" s="372"/>
      <c r="KAN60" s="372"/>
      <c r="KAO60" s="372"/>
      <c r="KAP60" s="372"/>
      <c r="KAQ60" s="372"/>
      <c r="KAR60" s="372"/>
      <c r="KAS60" s="372"/>
      <c r="KAT60" s="372"/>
      <c r="KAU60" s="372"/>
      <c r="KAV60" s="372"/>
      <c r="KAW60" s="372"/>
      <c r="KAX60" s="372"/>
      <c r="KAY60" s="372"/>
      <c r="KAZ60" s="372"/>
      <c r="KBA60" s="372"/>
      <c r="KBB60" s="372"/>
      <c r="KBC60" s="372"/>
      <c r="KBD60" s="372"/>
      <c r="KBE60" s="372"/>
      <c r="KBF60" s="372"/>
      <c r="KBG60" s="372"/>
      <c r="KBH60" s="372"/>
      <c r="KBI60" s="372"/>
      <c r="KBJ60" s="372"/>
      <c r="KBK60" s="372"/>
      <c r="KBL60" s="372"/>
      <c r="KBM60" s="372"/>
      <c r="KBN60" s="372"/>
      <c r="KBO60" s="372"/>
      <c r="KBP60" s="372"/>
      <c r="KBQ60" s="372"/>
      <c r="KBR60" s="372"/>
      <c r="KBS60" s="372"/>
      <c r="KBT60" s="372"/>
      <c r="KBU60" s="372"/>
      <c r="KBV60" s="372"/>
      <c r="KBW60" s="372"/>
      <c r="KBX60" s="372"/>
      <c r="KBY60" s="372"/>
      <c r="KBZ60" s="372"/>
      <c r="KCA60" s="372"/>
      <c r="KCB60" s="372"/>
      <c r="KCC60" s="372"/>
      <c r="KCD60" s="372"/>
      <c r="KCE60" s="372"/>
      <c r="KCF60" s="372"/>
      <c r="KCG60" s="372"/>
      <c r="KCH60" s="372"/>
      <c r="KCI60" s="372"/>
      <c r="KCJ60" s="372"/>
      <c r="KCK60" s="372"/>
      <c r="KCL60" s="372"/>
      <c r="KCM60" s="372"/>
      <c r="KCN60" s="372"/>
      <c r="KCO60" s="372"/>
      <c r="KCP60" s="372"/>
      <c r="KCQ60" s="372"/>
      <c r="KCR60" s="372"/>
      <c r="KCS60" s="372"/>
      <c r="KCT60" s="372"/>
      <c r="KCU60" s="372"/>
      <c r="KCV60" s="372"/>
      <c r="KCW60" s="372"/>
      <c r="KCX60" s="372"/>
      <c r="KCY60" s="372"/>
      <c r="KCZ60" s="372"/>
      <c r="KDA60" s="372"/>
      <c r="KDB60" s="372"/>
      <c r="KDC60" s="372"/>
      <c r="KDD60" s="372"/>
      <c r="KDE60" s="372"/>
      <c r="KDF60" s="372"/>
      <c r="KDG60" s="372"/>
      <c r="KDH60" s="372"/>
      <c r="KDI60" s="372"/>
      <c r="KDJ60" s="372"/>
      <c r="KDK60" s="372"/>
      <c r="KDL60" s="372"/>
      <c r="KDM60" s="372"/>
      <c r="KDN60" s="372"/>
      <c r="KDO60" s="372"/>
      <c r="KDP60" s="372"/>
      <c r="KDQ60" s="372"/>
      <c r="KDR60" s="372"/>
      <c r="KDS60" s="372"/>
      <c r="KDT60" s="372"/>
      <c r="KDU60" s="372"/>
      <c r="KDV60" s="372"/>
      <c r="KDW60" s="372"/>
      <c r="KDX60" s="372"/>
      <c r="KDY60" s="372"/>
      <c r="KDZ60" s="372"/>
      <c r="KEA60" s="372"/>
      <c r="KEB60" s="372"/>
      <c r="KEC60" s="372"/>
      <c r="KED60" s="372"/>
      <c r="KEE60" s="372"/>
      <c r="KEF60" s="372"/>
      <c r="KEG60" s="372"/>
      <c r="KEH60" s="372"/>
      <c r="KEI60" s="372"/>
      <c r="KEJ60" s="372"/>
      <c r="KEK60" s="372"/>
      <c r="KEL60" s="372"/>
      <c r="KEM60" s="372"/>
      <c r="KEN60" s="372"/>
      <c r="KEO60" s="372"/>
      <c r="KEP60" s="372"/>
      <c r="KEQ60" s="372"/>
      <c r="KER60" s="372"/>
      <c r="KES60" s="372"/>
      <c r="KET60" s="372"/>
      <c r="KEU60" s="372"/>
      <c r="KEV60" s="372"/>
      <c r="KEW60" s="372"/>
      <c r="KEX60" s="372"/>
      <c r="KEY60" s="372"/>
      <c r="KEZ60" s="372"/>
      <c r="KFA60" s="372"/>
      <c r="KFB60" s="372"/>
      <c r="KFC60" s="372"/>
      <c r="KFD60" s="372"/>
      <c r="KFE60" s="372"/>
      <c r="KFF60" s="372"/>
      <c r="KFG60" s="372"/>
      <c r="KFH60" s="372"/>
      <c r="KFI60" s="372"/>
      <c r="KFJ60" s="372"/>
      <c r="KFK60" s="372"/>
      <c r="KFL60" s="372"/>
      <c r="KFM60" s="372"/>
      <c r="KFN60" s="372"/>
      <c r="KFO60" s="372"/>
      <c r="KFP60" s="372"/>
      <c r="KFQ60" s="372"/>
      <c r="KFR60" s="372"/>
      <c r="KFS60" s="372"/>
      <c r="KFT60" s="372"/>
      <c r="KFU60" s="372"/>
      <c r="KFV60" s="372"/>
      <c r="KFW60" s="372"/>
      <c r="KFX60" s="372"/>
      <c r="KFY60" s="372"/>
      <c r="KFZ60" s="372"/>
      <c r="KGA60" s="372"/>
      <c r="KGB60" s="372"/>
      <c r="KGC60" s="372"/>
      <c r="KGD60" s="372"/>
      <c r="KGE60" s="372"/>
      <c r="KGF60" s="372"/>
      <c r="KGG60" s="372"/>
      <c r="KGH60" s="372"/>
      <c r="KGI60" s="372"/>
      <c r="KGJ60" s="372"/>
      <c r="KGK60" s="372"/>
      <c r="KGL60" s="372"/>
      <c r="KGM60" s="372"/>
      <c r="KGN60" s="372"/>
      <c r="KGO60" s="372"/>
      <c r="KGP60" s="372"/>
      <c r="KGQ60" s="372"/>
      <c r="KGR60" s="372"/>
      <c r="KGS60" s="372"/>
      <c r="KGT60" s="372"/>
      <c r="KGU60" s="372"/>
      <c r="KGV60" s="372"/>
      <c r="KGW60" s="372"/>
      <c r="KGX60" s="372"/>
      <c r="KGY60" s="372"/>
      <c r="KGZ60" s="372"/>
      <c r="KHA60" s="372"/>
      <c r="KHB60" s="372"/>
      <c r="KHC60" s="372"/>
      <c r="KHD60" s="372"/>
      <c r="KHE60" s="372"/>
      <c r="KHF60" s="372"/>
      <c r="KHG60" s="372"/>
      <c r="KHH60" s="372"/>
      <c r="KHI60" s="372"/>
      <c r="KHJ60" s="372"/>
      <c r="KHK60" s="372"/>
      <c r="KHL60" s="372"/>
      <c r="KHM60" s="372"/>
      <c r="KHN60" s="372"/>
      <c r="KHO60" s="372"/>
      <c r="KHP60" s="372"/>
      <c r="KHQ60" s="372"/>
      <c r="KHR60" s="372"/>
      <c r="KHS60" s="372"/>
      <c r="KHT60" s="372"/>
      <c r="KHU60" s="372"/>
      <c r="KHV60" s="372"/>
      <c r="KHW60" s="372"/>
      <c r="KHX60" s="372"/>
      <c r="KHY60" s="372"/>
      <c r="KHZ60" s="372"/>
      <c r="KIA60" s="372"/>
      <c r="KIB60" s="372"/>
      <c r="KIC60" s="372"/>
      <c r="KID60" s="372"/>
      <c r="KIE60" s="372"/>
      <c r="KIF60" s="372"/>
      <c r="KIG60" s="372"/>
      <c r="KIH60" s="372"/>
      <c r="KII60" s="372"/>
      <c r="KIJ60" s="372"/>
      <c r="KIK60" s="372"/>
      <c r="KIL60" s="372"/>
      <c r="KIM60" s="372"/>
      <c r="KIN60" s="372"/>
      <c r="KIO60" s="372"/>
      <c r="KIP60" s="372"/>
      <c r="KIQ60" s="372"/>
      <c r="KIR60" s="372"/>
      <c r="KIS60" s="372"/>
      <c r="KIT60" s="372"/>
      <c r="KIU60" s="372"/>
      <c r="KIV60" s="372"/>
      <c r="KIW60" s="372"/>
      <c r="KIX60" s="372"/>
      <c r="KIY60" s="372"/>
      <c r="KIZ60" s="372"/>
      <c r="KJA60" s="372"/>
      <c r="KJB60" s="372"/>
      <c r="KJC60" s="372"/>
      <c r="KJD60" s="372"/>
      <c r="KJE60" s="372"/>
      <c r="KJF60" s="372"/>
      <c r="KJG60" s="372"/>
      <c r="KJH60" s="372"/>
      <c r="KJI60" s="372"/>
      <c r="KJJ60" s="372"/>
      <c r="KJK60" s="372"/>
      <c r="KJL60" s="372"/>
      <c r="KJM60" s="372"/>
      <c r="KJN60" s="372"/>
      <c r="KJO60" s="372"/>
      <c r="KJP60" s="372"/>
      <c r="KJQ60" s="372"/>
      <c r="KJR60" s="372"/>
      <c r="KJS60" s="372"/>
      <c r="KJT60" s="372"/>
      <c r="KJU60" s="372"/>
      <c r="KJV60" s="372"/>
      <c r="KJW60" s="372"/>
      <c r="KJX60" s="372"/>
      <c r="KJY60" s="372"/>
      <c r="KJZ60" s="372"/>
      <c r="KKA60" s="372"/>
      <c r="KKB60" s="372"/>
      <c r="KKC60" s="372"/>
      <c r="KKD60" s="372"/>
      <c r="KKE60" s="372"/>
      <c r="KKF60" s="372"/>
      <c r="KKG60" s="372"/>
      <c r="KKH60" s="372"/>
      <c r="KKI60" s="372"/>
      <c r="KKJ60" s="372"/>
      <c r="KKK60" s="372"/>
      <c r="KKL60" s="372"/>
      <c r="KKM60" s="372"/>
      <c r="KKN60" s="372"/>
      <c r="KKO60" s="372"/>
      <c r="KKP60" s="372"/>
      <c r="KKQ60" s="372"/>
      <c r="KKR60" s="372"/>
      <c r="KKS60" s="372"/>
      <c r="KKT60" s="372"/>
      <c r="KKU60" s="372"/>
      <c r="KKV60" s="372"/>
      <c r="KKW60" s="372"/>
      <c r="KKX60" s="372"/>
      <c r="KKY60" s="372"/>
      <c r="KKZ60" s="372"/>
      <c r="KLA60" s="372"/>
      <c r="KLB60" s="372"/>
      <c r="KLC60" s="372"/>
      <c r="KLD60" s="372"/>
      <c r="KLE60" s="372"/>
      <c r="KLF60" s="372"/>
      <c r="KLG60" s="372"/>
      <c r="KLH60" s="372"/>
      <c r="KLI60" s="372"/>
      <c r="KLJ60" s="372"/>
      <c r="KLK60" s="372"/>
      <c r="KLL60" s="372"/>
      <c r="KLM60" s="372"/>
      <c r="KLN60" s="372"/>
      <c r="KLO60" s="372"/>
      <c r="KLP60" s="372"/>
      <c r="KLQ60" s="372"/>
      <c r="KLR60" s="372"/>
      <c r="KLS60" s="372"/>
      <c r="KLT60" s="372"/>
      <c r="KLU60" s="372"/>
      <c r="KLV60" s="372"/>
      <c r="KLW60" s="372"/>
      <c r="KLX60" s="372"/>
      <c r="KLY60" s="372"/>
      <c r="KLZ60" s="372"/>
      <c r="KMA60" s="372"/>
      <c r="KMB60" s="372"/>
      <c r="KMC60" s="372"/>
      <c r="KMD60" s="372"/>
      <c r="KME60" s="372"/>
      <c r="KMF60" s="372"/>
      <c r="KMG60" s="372"/>
      <c r="KMH60" s="372"/>
      <c r="KMI60" s="372"/>
      <c r="KMJ60" s="372"/>
      <c r="KMK60" s="372"/>
      <c r="KML60" s="372"/>
      <c r="KMM60" s="372"/>
      <c r="KMN60" s="372"/>
      <c r="KMO60" s="372"/>
      <c r="KMP60" s="372"/>
      <c r="KMQ60" s="372"/>
      <c r="KMR60" s="372"/>
      <c r="KMS60" s="372"/>
      <c r="KMT60" s="372"/>
      <c r="KMU60" s="372"/>
      <c r="KMV60" s="372"/>
      <c r="KMW60" s="372"/>
      <c r="KMX60" s="372"/>
      <c r="KMY60" s="372"/>
      <c r="KMZ60" s="372"/>
      <c r="KNA60" s="372"/>
      <c r="KNB60" s="372"/>
      <c r="KNC60" s="372"/>
      <c r="KND60" s="372"/>
      <c r="KNE60" s="372"/>
      <c r="KNF60" s="372"/>
      <c r="KNG60" s="372"/>
      <c r="KNH60" s="372"/>
      <c r="KNI60" s="372"/>
      <c r="KNJ60" s="372"/>
      <c r="KNK60" s="372"/>
      <c r="KNL60" s="372"/>
      <c r="KNM60" s="372"/>
      <c r="KNN60" s="372"/>
      <c r="KNO60" s="372"/>
      <c r="KNP60" s="372"/>
      <c r="KNQ60" s="372"/>
      <c r="KNR60" s="372"/>
      <c r="KNS60" s="372"/>
      <c r="KNT60" s="372"/>
      <c r="KNU60" s="372"/>
      <c r="KNV60" s="372"/>
      <c r="KNW60" s="372"/>
      <c r="KNX60" s="372"/>
      <c r="KNY60" s="372"/>
      <c r="KNZ60" s="372"/>
      <c r="KOA60" s="372"/>
      <c r="KOB60" s="372"/>
      <c r="KOC60" s="372"/>
      <c r="KOD60" s="372"/>
      <c r="KOE60" s="372"/>
      <c r="KOF60" s="372"/>
      <c r="KOG60" s="372"/>
      <c r="KOH60" s="372"/>
      <c r="KOI60" s="372"/>
      <c r="KOJ60" s="372"/>
      <c r="KOK60" s="372"/>
      <c r="KOL60" s="372"/>
      <c r="KOM60" s="372"/>
      <c r="KON60" s="372"/>
      <c r="KOO60" s="372"/>
      <c r="KOP60" s="372"/>
      <c r="KOQ60" s="372"/>
      <c r="KOR60" s="372"/>
      <c r="KOS60" s="372"/>
      <c r="KOT60" s="372"/>
      <c r="KOU60" s="372"/>
      <c r="KOV60" s="372"/>
      <c r="KOW60" s="372"/>
      <c r="KOX60" s="372"/>
      <c r="KOY60" s="372"/>
      <c r="KOZ60" s="372"/>
      <c r="KPA60" s="372"/>
      <c r="KPB60" s="372"/>
      <c r="KPC60" s="372"/>
      <c r="KPD60" s="372"/>
      <c r="KPE60" s="372"/>
      <c r="KPF60" s="372"/>
      <c r="KPG60" s="372"/>
      <c r="KPH60" s="372"/>
      <c r="KPI60" s="372"/>
      <c r="KPJ60" s="372"/>
      <c r="KPK60" s="372"/>
      <c r="KPL60" s="372"/>
      <c r="KPM60" s="372"/>
      <c r="KPN60" s="372"/>
      <c r="KPO60" s="372"/>
      <c r="KPP60" s="372"/>
      <c r="KPQ60" s="372"/>
      <c r="KPR60" s="372"/>
      <c r="KPS60" s="372"/>
      <c r="KPT60" s="372"/>
      <c r="KPU60" s="372"/>
      <c r="KPV60" s="372"/>
      <c r="KPW60" s="372"/>
      <c r="KPX60" s="372"/>
      <c r="KPY60" s="372"/>
      <c r="KPZ60" s="372"/>
      <c r="KQA60" s="372"/>
      <c r="KQB60" s="372"/>
      <c r="KQC60" s="372"/>
      <c r="KQD60" s="372"/>
      <c r="KQE60" s="372"/>
      <c r="KQF60" s="372"/>
      <c r="KQG60" s="372"/>
      <c r="KQH60" s="372"/>
      <c r="KQI60" s="372"/>
      <c r="KQJ60" s="372"/>
      <c r="KQK60" s="372"/>
      <c r="KQL60" s="372"/>
      <c r="KQM60" s="372"/>
      <c r="KQN60" s="372"/>
      <c r="KQO60" s="372"/>
      <c r="KQP60" s="372"/>
      <c r="KQQ60" s="372"/>
      <c r="KQR60" s="372"/>
      <c r="KQS60" s="372"/>
      <c r="KQT60" s="372"/>
      <c r="KQU60" s="372"/>
      <c r="KQV60" s="372"/>
      <c r="KQW60" s="372"/>
      <c r="KQX60" s="372"/>
      <c r="KQY60" s="372"/>
      <c r="KQZ60" s="372"/>
      <c r="KRA60" s="372"/>
      <c r="KRB60" s="372"/>
      <c r="KRC60" s="372"/>
      <c r="KRD60" s="372"/>
      <c r="KRE60" s="372"/>
      <c r="KRF60" s="372"/>
      <c r="KRG60" s="372"/>
      <c r="KRH60" s="372"/>
      <c r="KRI60" s="372"/>
      <c r="KRJ60" s="372"/>
      <c r="KRK60" s="372"/>
      <c r="KRL60" s="372"/>
      <c r="KRM60" s="372"/>
      <c r="KRN60" s="372"/>
      <c r="KRO60" s="372"/>
      <c r="KRP60" s="372"/>
      <c r="KRQ60" s="372"/>
      <c r="KRR60" s="372"/>
      <c r="KRS60" s="372"/>
      <c r="KRT60" s="372"/>
      <c r="KRU60" s="372"/>
      <c r="KRV60" s="372"/>
      <c r="KRW60" s="372"/>
      <c r="KRX60" s="372"/>
      <c r="KRY60" s="372"/>
      <c r="KRZ60" s="372"/>
      <c r="KSA60" s="372"/>
      <c r="KSB60" s="372"/>
      <c r="KSC60" s="372"/>
      <c r="KSD60" s="372"/>
      <c r="KSE60" s="372"/>
      <c r="KSF60" s="372"/>
      <c r="KSG60" s="372"/>
      <c r="KSH60" s="372"/>
      <c r="KSI60" s="372"/>
      <c r="KSJ60" s="372"/>
      <c r="KSK60" s="372"/>
      <c r="KSL60" s="372"/>
      <c r="KSM60" s="372"/>
      <c r="KSN60" s="372"/>
      <c r="KSO60" s="372"/>
      <c r="KSP60" s="372"/>
      <c r="KSQ60" s="372"/>
      <c r="KSR60" s="372"/>
      <c r="KSS60" s="372"/>
      <c r="KST60" s="372"/>
      <c r="KSU60" s="372"/>
      <c r="KSV60" s="372"/>
      <c r="KSW60" s="372"/>
      <c r="KSX60" s="372"/>
      <c r="KSY60" s="372"/>
      <c r="KSZ60" s="372"/>
      <c r="KTA60" s="372"/>
      <c r="KTB60" s="372"/>
      <c r="KTC60" s="372"/>
      <c r="KTD60" s="372"/>
      <c r="KTE60" s="372"/>
      <c r="KTF60" s="372"/>
      <c r="KTG60" s="372"/>
      <c r="KTH60" s="372"/>
      <c r="KTI60" s="372"/>
      <c r="KTJ60" s="372"/>
      <c r="KTK60" s="372"/>
      <c r="KTL60" s="372"/>
      <c r="KTM60" s="372"/>
      <c r="KTN60" s="372"/>
      <c r="KTO60" s="372"/>
      <c r="KTP60" s="372"/>
      <c r="KTQ60" s="372"/>
      <c r="KTR60" s="372"/>
      <c r="KTS60" s="372"/>
      <c r="KTT60" s="372"/>
      <c r="KTU60" s="372"/>
      <c r="KTV60" s="372"/>
      <c r="KTW60" s="372"/>
      <c r="KTX60" s="372"/>
      <c r="KTY60" s="372"/>
      <c r="KTZ60" s="372"/>
      <c r="KUA60" s="372"/>
      <c r="KUB60" s="372"/>
      <c r="KUC60" s="372"/>
      <c r="KUD60" s="372"/>
      <c r="KUE60" s="372"/>
      <c r="KUF60" s="372"/>
      <c r="KUG60" s="372"/>
      <c r="KUH60" s="372"/>
      <c r="KUI60" s="372"/>
      <c r="KUJ60" s="372"/>
      <c r="KUK60" s="372"/>
      <c r="KUL60" s="372"/>
      <c r="KUM60" s="372"/>
      <c r="KUN60" s="372"/>
      <c r="KUO60" s="372"/>
      <c r="KUP60" s="372"/>
      <c r="KUQ60" s="372"/>
      <c r="KUR60" s="372"/>
      <c r="KUS60" s="372"/>
      <c r="KUT60" s="372"/>
      <c r="KUU60" s="372"/>
      <c r="KUV60" s="372"/>
      <c r="KUW60" s="372"/>
      <c r="KUX60" s="372"/>
      <c r="KUY60" s="372"/>
      <c r="KUZ60" s="372"/>
      <c r="KVA60" s="372"/>
      <c r="KVB60" s="372"/>
      <c r="KVC60" s="372"/>
      <c r="KVD60" s="372"/>
      <c r="KVE60" s="372"/>
      <c r="KVF60" s="372"/>
      <c r="KVG60" s="372"/>
      <c r="KVH60" s="372"/>
      <c r="KVI60" s="372"/>
      <c r="KVJ60" s="372"/>
      <c r="KVK60" s="372"/>
      <c r="KVL60" s="372"/>
      <c r="KVM60" s="372"/>
      <c r="KVN60" s="372"/>
      <c r="KVO60" s="372"/>
      <c r="KVP60" s="372"/>
      <c r="KVQ60" s="372"/>
      <c r="KVR60" s="372"/>
      <c r="KVS60" s="372"/>
      <c r="KVT60" s="372"/>
      <c r="KVU60" s="372"/>
      <c r="KVV60" s="372"/>
      <c r="KVW60" s="372"/>
      <c r="KVX60" s="372"/>
      <c r="KVY60" s="372"/>
      <c r="KVZ60" s="372"/>
      <c r="KWA60" s="372"/>
      <c r="KWB60" s="372"/>
      <c r="KWC60" s="372"/>
      <c r="KWD60" s="372"/>
      <c r="KWE60" s="372"/>
      <c r="KWF60" s="372"/>
      <c r="KWG60" s="372"/>
      <c r="KWH60" s="372"/>
      <c r="KWI60" s="372"/>
      <c r="KWJ60" s="372"/>
      <c r="KWK60" s="372"/>
      <c r="KWL60" s="372"/>
      <c r="KWM60" s="372"/>
      <c r="KWN60" s="372"/>
      <c r="KWO60" s="372"/>
      <c r="KWP60" s="372"/>
      <c r="KWQ60" s="372"/>
      <c r="KWR60" s="372"/>
      <c r="KWS60" s="372"/>
      <c r="KWT60" s="372"/>
      <c r="KWU60" s="372"/>
      <c r="KWV60" s="372"/>
      <c r="KWW60" s="372"/>
      <c r="KWX60" s="372"/>
      <c r="KWY60" s="372"/>
      <c r="KWZ60" s="372"/>
      <c r="KXA60" s="372"/>
      <c r="KXB60" s="372"/>
      <c r="KXC60" s="372"/>
      <c r="KXD60" s="372"/>
      <c r="KXE60" s="372"/>
      <c r="KXF60" s="372"/>
      <c r="KXG60" s="372"/>
      <c r="KXH60" s="372"/>
      <c r="KXI60" s="372"/>
      <c r="KXJ60" s="372"/>
      <c r="KXK60" s="372"/>
      <c r="KXL60" s="372"/>
      <c r="KXM60" s="372"/>
      <c r="KXN60" s="372"/>
      <c r="KXO60" s="372"/>
      <c r="KXP60" s="372"/>
      <c r="KXQ60" s="372"/>
      <c r="KXR60" s="372"/>
      <c r="KXS60" s="372"/>
      <c r="KXT60" s="372"/>
      <c r="KXU60" s="372"/>
      <c r="KXV60" s="372"/>
      <c r="KXW60" s="372"/>
      <c r="KXX60" s="372"/>
      <c r="KXY60" s="372"/>
      <c r="KXZ60" s="372"/>
      <c r="KYA60" s="372"/>
      <c r="KYB60" s="372"/>
      <c r="KYC60" s="372"/>
      <c r="KYD60" s="372"/>
      <c r="KYE60" s="372"/>
      <c r="KYF60" s="372"/>
      <c r="KYG60" s="372"/>
      <c r="KYH60" s="372"/>
      <c r="KYI60" s="372"/>
      <c r="KYJ60" s="372"/>
      <c r="KYK60" s="372"/>
      <c r="KYL60" s="372"/>
      <c r="KYM60" s="372"/>
      <c r="KYN60" s="372"/>
      <c r="KYO60" s="372"/>
      <c r="KYP60" s="372"/>
      <c r="KYQ60" s="372"/>
      <c r="KYR60" s="372"/>
      <c r="KYS60" s="372"/>
      <c r="KYT60" s="372"/>
      <c r="KYU60" s="372"/>
      <c r="KYV60" s="372"/>
      <c r="KYW60" s="372"/>
      <c r="KYX60" s="372"/>
      <c r="KYY60" s="372"/>
      <c r="KYZ60" s="372"/>
      <c r="KZA60" s="372"/>
      <c r="KZB60" s="372"/>
      <c r="KZC60" s="372"/>
      <c r="KZD60" s="372"/>
      <c r="KZE60" s="372"/>
      <c r="KZF60" s="372"/>
      <c r="KZG60" s="372"/>
      <c r="KZH60" s="372"/>
      <c r="KZI60" s="372"/>
      <c r="KZJ60" s="372"/>
      <c r="KZK60" s="372"/>
      <c r="KZL60" s="372"/>
      <c r="KZM60" s="372"/>
      <c r="KZN60" s="372"/>
      <c r="KZO60" s="372"/>
      <c r="KZP60" s="372"/>
      <c r="KZQ60" s="372"/>
      <c r="KZR60" s="372"/>
      <c r="KZS60" s="372"/>
      <c r="KZT60" s="372"/>
      <c r="KZU60" s="372"/>
      <c r="KZV60" s="372"/>
      <c r="KZW60" s="372"/>
      <c r="KZX60" s="372"/>
      <c r="KZY60" s="372"/>
      <c r="KZZ60" s="372"/>
      <c r="LAA60" s="372"/>
      <c r="LAB60" s="372"/>
      <c r="LAC60" s="372"/>
      <c r="LAD60" s="372"/>
      <c r="LAE60" s="372"/>
      <c r="LAF60" s="372"/>
      <c r="LAG60" s="372"/>
      <c r="LAH60" s="372"/>
      <c r="LAI60" s="372"/>
      <c r="LAJ60" s="372"/>
      <c r="LAK60" s="372"/>
      <c r="LAL60" s="372"/>
      <c r="LAM60" s="372"/>
      <c r="LAN60" s="372"/>
      <c r="LAO60" s="372"/>
      <c r="LAP60" s="372"/>
      <c r="LAQ60" s="372"/>
      <c r="LAR60" s="372"/>
      <c r="LAS60" s="372"/>
      <c r="LAT60" s="372"/>
      <c r="LAU60" s="372"/>
      <c r="LAV60" s="372"/>
      <c r="LAW60" s="372"/>
      <c r="LAX60" s="372"/>
      <c r="LAY60" s="372"/>
      <c r="LAZ60" s="372"/>
      <c r="LBA60" s="372"/>
      <c r="LBB60" s="372"/>
      <c r="LBC60" s="372"/>
      <c r="LBD60" s="372"/>
      <c r="LBE60" s="372"/>
      <c r="LBF60" s="372"/>
      <c r="LBG60" s="372"/>
      <c r="LBH60" s="372"/>
      <c r="LBI60" s="372"/>
      <c r="LBJ60" s="372"/>
      <c r="LBK60" s="372"/>
      <c r="LBL60" s="372"/>
      <c r="LBM60" s="372"/>
      <c r="LBN60" s="372"/>
      <c r="LBO60" s="372"/>
      <c r="LBP60" s="372"/>
      <c r="LBQ60" s="372"/>
      <c r="LBR60" s="372"/>
      <c r="LBS60" s="372"/>
      <c r="LBT60" s="372"/>
      <c r="LBU60" s="372"/>
      <c r="LBV60" s="372"/>
      <c r="LBW60" s="372"/>
      <c r="LBX60" s="372"/>
      <c r="LBY60" s="372"/>
      <c r="LBZ60" s="372"/>
      <c r="LCA60" s="372"/>
      <c r="LCB60" s="372"/>
      <c r="LCC60" s="372"/>
      <c r="LCD60" s="372"/>
      <c r="LCE60" s="372"/>
      <c r="LCF60" s="372"/>
      <c r="LCG60" s="372"/>
      <c r="LCH60" s="372"/>
      <c r="LCI60" s="372"/>
      <c r="LCJ60" s="372"/>
      <c r="LCK60" s="372"/>
      <c r="LCL60" s="372"/>
      <c r="LCM60" s="372"/>
      <c r="LCN60" s="372"/>
      <c r="LCO60" s="372"/>
      <c r="LCP60" s="372"/>
      <c r="LCQ60" s="372"/>
      <c r="LCR60" s="372"/>
      <c r="LCS60" s="372"/>
      <c r="LCT60" s="372"/>
      <c r="LCU60" s="372"/>
      <c r="LCV60" s="372"/>
      <c r="LCW60" s="372"/>
      <c r="LCX60" s="372"/>
      <c r="LCY60" s="372"/>
      <c r="LCZ60" s="372"/>
      <c r="LDA60" s="372"/>
      <c r="LDB60" s="372"/>
      <c r="LDC60" s="372"/>
      <c r="LDD60" s="372"/>
      <c r="LDE60" s="372"/>
      <c r="LDF60" s="372"/>
      <c r="LDG60" s="372"/>
      <c r="LDH60" s="372"/>
      <c r="LDI60" s="372"/>
      <c r="LDJ60" s="372"/>
      <c r="LDK60" s="372"/>
      <c r="LDL60" s="372"/>
      <c r="LDM60" s="372"/>
      <c r="LDN60" s="372"/>
      <c r="LDO60" s="372"/>
      <c r="LDP60" s="372"/>
      <c r="LDQ60" s="372"/>
      <c r="LDR60" s="372"/>
      <c r="LDS60" s="372"/>
      <c r="LDT60" s="372"/>
      <c r="LDU60" s="372"/>
      <c r="LDV60" s="372"/>
      <c r="LDW60" s="372"/>
      <c r="LDX60" s="372"/>
      <c r="LDY60" s="372"/>
      <c r="LDZ60" s="372"/>
      <c r="LEA60" s="372"/>
      <c r="LEB60" s="372"/>
      <c r="LEC60" s="372"/>
      <c r="LED60" s="372"/>
      <c r="LEE60" s="372"/>
      <c r="LEF60" s="372"/>
      <c r="LEG60" s="372"/>
      <c r="LEH60" s="372"/>
      <c r="LEI60" s="372"/>
      <c r="LEJ60" s="372"/>
      <c r="LEK60" s="372"/>
      <c r="LEL60" s="372"/>
      <c r="LEM60" s="372"/>
      <c r="LEN60" s="372"/>
      <c r="LEO60" s="372"/>
      <c r="LEP60" s="372"/>
      <c r="LEQ60" s="372"/>
      <c r="LER60" s="372"/>
      <c r="LES60" s="372"/>
      <c r="LET60" s="372"/>
      <c r="LEU60" s="372"/>
      <c r="LEV60" s="372"/>
      <c r="LEW60" s="372"/>
      <c r="LEX60" s="372"/>
      <c r="LEY60" s="372"/>
      <c r="LEZ60" s="372"/>
      <c r="LFA60" s="372"/>
      <c r="LFB60" s="372"/>
      <c r="LFC60" s="372"/>
      <c r="LFD60" s="372"/>
      <c r="LFE60" s="372"/>
      <c r="LFF60" s="372"/>
      <c r="LFG60" s="372"/>
      <c r="LFH60" s="372"/>
      <c r="LFI60" s="372"/>
      <c r="LFJ60" s="372"/>
      <c r="LFK60" s="372"/>
      <c r="LFL60" s="372"/>
      <c r="LFM60" s="372"/>
      <c r="LFN60" s="372"/>
      <c r="LFO60" s="372"/>
      <c r="LFP60" s="372"/>
      <c r="LFQ60" s="372"/>
      <c r="LFR60" s="372"/>
      <c r="LFS60" s="372"/>
      <c r="LFT60" s="372"/>
      <c r="LFU60" s="372"/>
      <c r="LFV60" s="372"/>
      <c r="LFW60" s="372"/>
      <c r="LFX60" s="372"/>
      <c r="LFY60" s="372"/>
      <c r="LFZ60" s="372"/>
      <c r="LGA60" s="372"/>
      <c r="LGB60" s="372"/>
      <c r="LGC60" s="372"/>
      <c r="LGD60" s="372"/>
      <c r="LGE60" s="372"/>
      <c r="LGF60" s="372"/>
      <c r="LGG60" s="372"/>
      <c r="LGH60" s="372"/>
      <c r="LGI60" s="372"/>
      <c r="LGJ60" s="372"/>
      <c r="LGK60" s="372"/>
      <c r="LGL60" s="372"/>
      <c r="LGM60" s="372"/>
      <c r="LGN60" s="372"/>
      <c r="LGO60" s="372"/>
      <c r="LGP60" s="372"/>
      <c r="LGQ60" s="372"/>
      <c r="LGR60" s="372"/>
      <c r="LGS60" s="372"/>
      <c r="LGT60" s="372"/>
      <c r="LGU60" s="372"/>
      <c r="LGV60" s="372"/>
      <c r="LGW60" s="372"/>
      <c r="LGX60" s="372"/>
      <c r="LGY60" s="372"/>
      <c r="LGZ60" s="372"/>
      <c r="LHA60" s="372"/>
      <c r="LHB60" s="372"/>
      <c r="LHC60" s="372"/>
      <c r="LHD60" s="372"/>
      <c r="LHE60" s="372"/>
      <c r="LHF60" s="372"/>
      <c r="LHG60" s="372"/>
      <c r="LHH60" s="372"/>
      <c r="LHI60" s="372"/>
      <c r="LHJ60" s="372"/>
      <c r="LHK60" s="372"/>
      <c r="LHL60" s="372"/>
      <c r="LHM60" s="372"/>
      <c r="LHN60" s="372"/>
      <c r="LHO60" s="372"/>
      <c r="LHP60" s="372"/>
      <c r="LHQ60" s="372"/>
      <c r="LHR60" s="372"/>
      <c r="LHS60" s="372"/>
      <c r="LHT60" s="372"/>
      <c r="LHU60" s="372"/>
      <c r="LHV60" s="372"/>
      <c r="LHW60" s="372"/>
      <c r="LHX60" s="372"/>
      <c r="LHY60" s="372"/>
      <c r="LHZ60" s="372"/>
      <c r="LIA60" s="372"/>
      <c r="LIB60" s="372"/>
      <c r="LIC60" s="372"/>
      <c r="LID60" s="372"/>
      <c r="LIE60" s="372"/>
      <c r="LIF60" s="372"/>
      <c r="LIG60" s="372"/>
      <c r="LIH60" s="372"/>
      <c r="LII60" s="372"/>
      <c r="LIJ60" s="372"/>
      <c r="LIK60" s="372"/>
      <c r="LIL60" s="372"/>
      <c r="LIM60" s="372"/>
      <c r="LIN60" s="372"/>
      <c r="LIO60" s="372"/>
      <c r="LIP60" s="372"/>
      <c r="LIQ60" s="372"/>
      <c r="LIR60" s="372"/>
      <c r="LIS60" s="372"/>
      <c r="LIT60" s="372"/>
      <c r="LIU60" s="372"/>
      <c r="LIV60" s="372"/>
      <c r="LIW60" s="372"/>
      <c r="LIX60" s="372"/>
      <c r="LIY60" s="372"/>
      <c r="LIZ60" s="372"/>
      <c r="LJA60" s="372"/>
      <c r="LJB60" s="372"/>
      <c r="LJC60" s="372"/>
      <c r="LJD60" s="372"/>
      <c r="LJE60" s="372"/>
      <c r="LJF60" s="372"/>
      <c r="LJG60" s="372"/>
      <c r="LJH60" s="372"/>
      <c r="LJI60" s="372"/>
      <c r="LJJ60" s="372"/>
      <c r="LJK60" s="372"/>
      <c r="LJL60" s="372"/>
      <c r="LJM60" s="372"/>
      <c r="LJN60" s="372"/>
      <c r="LJO60" s="372"/>
      <c r="LJP60" s="372"/>
      <c r="LJQ60" s="372"/>
      <c r="LJR60" s="372"/>
      <c r="LJS60" s="372"/>
      <c r="LJT60" s="372"/>
      <c r="LJU60" s="372"/>
      <c r="LJV60" s="372"/>
      <c r="LJW60" s="372"/>
      <c r="LJX60" s="372"/>
      <c r="LJY60" s="372"/>
      <c r="LJZ60" s="372"/>
      <c r="LKA60" s="372"/>
      <c r="LKB60" s="372"/>
      <c r="LKC60" s="372"/>
      <c r="LKD60" s="372"/>
      <c r="LKE60" s="372"/>
      <c r="LKF60" s="372"/>
      <c r="LKG60" s="372"/>
      <c r="LKH60" s="372"/>
      <c r="LKI60" s="372"/>
      <c r="LKJ60" s="372"/>
      <c r="LKK60" s="372"/>
      <c r="LKL60" s="372"/>
      <c r="LKM60" s="372"/>
      <c r="LKN60" s="372"/>
      <c r="LKO60" s="372"/>
      <c r="LKP60" s="372"/>
      <c r="LKQ60" s="372"/>
      <c r="LKR60" s="372"/>
      <c r="LKS60" s="372"/>
      <c r="LKT60" s="372"/>
      <c r="LKU60" s="372"/>
      <c r="LKV60" s="372"/>
      <c r="LKW60" s="372"/>
      <c r="LKX60" s="372"/>
      <c r="LKY60" s="372"/>
      <c r="LKZ60" s="372"/>
      <c r="LLA60" s="372"/>
      <c r="LLB60" s="372"/>
      <c r="LLC60" s="372"/>
      <c r="LLD60" s="372"/>
      <c r="LLE60" s="372"/>
      <c r="LLF60" s="372"/>
      <c r="LLG60" s="372"/>
      <c r="LLH60" s="372"/>
      <c r="LLI60" s="372"/>
      <c r="LLJ60" s="372"/>
      <c r="LLK60" s="372"/>
      <c r="LLL60" s="372"/>
      <c r="LLM60" s="372"/>
      <c r="LLN60" s="372"/>
      <c r="LLO60" s="372"/>
      <c r="LLP60" s="372"/>
      <c r="LLQ60" s="372"/>
      <c r="LLR60" s="372"/>
      <c r="LLS60" s="372"/>
      <c r="LLT60" s="372"/>
      <c r="LLU60" s="372"/>
      <c r="LLV60" s="372"/>
      <c r="LLW60" s="372"/>
      <c r="LLX60" s="372"/>
      <c r="LLY60" s="372"/>
      <c r="LLZ60" s="372"/>
      <c r="LMA60" s="372"/>
      <c r="LMB60" s="372"/>
      <c r="LMC60" s="372"/>
      <c r="LMD60" s="372"/>
      <c r="LME60" s="372"/>
      <c r="LMF60" s="372"/>
      <c r="LMG60" s="372"/>
      <c r="LMH60" s="372"/>
      <c r="LMI60" s="372"/>
      <c r="LMJ60" s="372"/>
      <c r="LMK60" s="372"/>
      <c r="LML60" s="372"/>
      <c r="LMM60" s="372"/>
      <c r="LMN60" s="372"/>
      <c r="LMO60" s="372"/>
      <c r="LMP60" s="372"/>
      <c r="LMQ60" s="372"/>
      <c r="LMR60" s="372"/>
      <c r="LMS60" s="372"/>
      <c r="LMT60" s="372"/>
      <c r="LMU60" s="372"/>
      <c r="LMV60" s="372"/>
      <c r="LMW60" s="372"/>
      <c r="LMX60" s="372"/>
      <c r="LMY60" s="372"/>
      <c r="LMZ60" s="372"/>
      <c r="LNA60" s="372"/>
      <c r="LNB60" s="372"/>
      <c r="LNC60" s="372"/>
      <c r="LND60" s="372"/>
      <c r="LNE60" s="372"/>
      <c r="LNF60" s="372"/>
      <c r="LNG60" s="372"/>
      <c r="LNH60" s="372"/>
      <c r="LNI60" s="372"/>
      <c r="LNJ60" s="372"/>
      <c r="LNK60" s="372"/>
      <c r="LNL60" s="372"/>
      <c r="LNM60" s="372"/>
      <c r="LNN60" s="372"/>
      <c r="LNO60" s="372"/>
      <c r="LNP60" s="372"/>
      <c r="LNQ60" s="372"/>
      <c r="LNR60" s="372"/>
      <c r="LNS60" s="372"/>
      <c r="LNT60" s="372"/>
      <c r="LNU60" s="372"/>
      <c r="LNV60" s="372"/>
      <c r="LNW60" s="372"/>
      <c r="LNX60" s="372"/>
      <c r="LNY60" s="372"/>
      <c r="LNZ60" s="372"/>
      <c r="LOA60" s="372"/>
      <c r="LOB60" s="372"/>
      <c r="LOC60" s="372"/>
      <c r="LOD60" s="372"/>
      <c r="LOE60" s="372"/>
      <c r="LOF60" s="372"/>
      <c r="LOG60" s="372"/>
      <c r="LOH60" s="372"/>
      <c r="LOI60" s="372"/>
      <c r="LOJ60" s="372"/>
      <c r="LOK60" s="372"/>
      <c r="LOL60" s="372"/>
      <c r="LOM60" s="372"/>
      <c r="LON60" s="372"/>
      <c r="LOO60" s="372"/>
      <c r="LOP60" s="372"/>
      <c r="LOQ60" s="372"/>
      <c r="LOR60" s="372"/>
      <c r="LOS60" s="372"/>
      <c r="LOT60" s="372"/>
      <c r="LOU60" s="372"/>
      <c r="LOV60" s="372"/>
      <c r="LOW60" s="372"/>
      <c r="LOX60" s="372"/>
      <c r="LOY60" s="372"/>
      <c r="LOZ60" s="372"/>
      <c r="LPA60" s="372"/>
      <c r="LPB60" s="372"/>
      <c r="LPC60" s="372"/>
      <c r="LPD60" s="372"/>
      <c r="LPE60" s="372"/>
      <c r="LPF60" s="372"/>
      <c r="LPG60" s="372"/>
      <c r="LPH60" s="372"/>
      <c r="LPI60" s="372"/>
      <c r="LPJ60" s="372"/>
      <c r="LPK60" s="372"/>
      <c r="LPL60" s="372"/>
      <c r="LPM60" s="372"/>
      <c r="LPN60" s="372"/>
      <c r="LPO60" s="372"/>
      <c r="LPP60" s="372"/>
      <c r="LPQ60" s="372"/>
      <c r="LPR60" s="372"/>
      <c r="LPS60" s="372"/>
      <c r="LPT60" s="372"/>
      <c r="LPU60" s="372"/>
      <c r="LPV60" s="372"/>
      <c r="LPW60" s="372"/>
      <c r="LPX60" s="372"/>
      <c r="LPY60" s="372"/>
      <c r="LPZ60" s="372"/>
      <c r="LQA60" s="372"/>
      <c r="LQB60" s="372"/>
      <c r="LQC60" s="372"/>
      <c r="LQD60" s="372"/>
      <c r="LQE60" s="372"/>
      <c r="LQF60" s="372"/>
      <c r="LQG60" s="372"/>
      <c r="LQH60" s="372"/>
      <c r="LQI60" s="372"/>
      <c r="LQJ60" s="372"/>
      <c r="LQK60" s="372"/>
      <c r="LQL60" s="372"/>
      <c r="LQM60" s="372"/>
      <c r="LQN60" s="372"/>
      <c r="LQO60" s="372"/>
      <c r="LQP60" s="372"/>
      <c r="LQQ60" s="372"/>
      <c r="LQR60" s="372"/>
      <c r="LQS60" s="372"/>
      <c r="LQT60" s="372"/>
      <c r="LQU60" s="372"/>
      <c r="LQV60" s="372"/>
      <c r="LQW60" s="372"/>
      <c r="LQX60" s="372"/>
      <c r="LQY60" s="372"/>
      <c r="LQZ60" s="372"/>
      <c r="LRA60" s="372"/>
      <c r="LRB60" s="372"/>
      <c r="LRC60" s="372"/>
      <c r="LRD60" s="372"/>
      <c r="LRE60" s="372"/>
      <c r="LRF60" s="372"/>
      <c r="LRG60" s="372"/>
      <c r="LRH60" s="372"/>
      <c r="LRI60" s="372"/>
      <c r="LRJ60" s="372"/>
      <c r="LRK60" s="372"/>
      <c r="LRL60" s="372"/>
      <c r="LRM60" s="372"/>
      <c r="LRN60" s="372"/>
      <c r="LRO60" s="372"/>
      <c r="LRP60" s="372"/>
      <c r="LRQ60" s="372"/>
      <c r="LRR60" s="372"/>
      <c r="LRS60" s="372"/>
      <c r="LRT60" s="372"/>
      <c r="LRU60" s="372"/>
      <c r="LRV60" s="372"/>
      <c r="LRW60" s="372"/>
      <c r="LRX60" s="372"/>
      <c r="LRY60" s="372"/>
      <c r="LRZ60" s="372"/>
      <c r="LSA60" s="372"/>
      <c r="LSB60" s="372"/>
      <c r="LSC60" s="372"/>
      <c r="LSD60" s="372"/>
      <c r="LSE60" s="372"/>
      <c r="LSF60" s="372"/>
      <c r="LSG60" s="372"/>
      <c r="LSH60" s="372"/>
      <c r="LSI60" s="372"/>
      <c r="LSJ60" s="372"/>
      <c r="LSK60" s="372"/>
      <c r="LSL60" s="372"/>
      <c r="LSM60" s="372"/>
      <c r="LSN60" s="372"/>
      <c r="LSO60" s="372"/>
      <c r="LSP60" s="372"/>
      <c r="LSQ60" s="372"/>
      <c r="LSR60" s="372"/>
      <c r="LSS60" s="372"/>
      <c r="LST60" s="372"/>
      <c r="LSU60" s="372"/>
      <c r="LSV60" s="372"/>
      <c r="LSW60" s="372"/>
      <c r="LSX60" s="372"/>
      <c r="LSY60" s="372"/>
      <c r="LSZ60" s="372"/>
      <c r="LTA60" s="372"/>
      <c r="LTB60" s="372"/>
      <c r="LTC60" s="372"/>
      <c r="LTD60" s="372"/>
      <c r="LTE60" s="372"/>
      <c r="LTF60" s="372"/>
      <c r="LTG60" s="372"/>
      <c r="LTH60" s="372"/>
      <c r="LTI60" s="372"/>
      <c r="LTJ60" s="372"/>
      <c r="LTK60" s="372"/>
      <c r="LTL60" s="372"/>
      <c r="LTM60" s="372"/>
      <c r="LTN60" s="372"/>
      <c r="LTO60" s="372"/>
      <c r="LTP60" s="372"/>
      <c r="LTQ60" s="372"/>
      <c r="LTR60" s="372"/>
      <c r="LTS60" s="372"/>
      <c r="LTT60" s="372"/>
      <c r="LTU60" s="372"/>
      <c r="LTV60" s="372"/>
      <c r="LTW60" s="372"/>
      <c r="LTX60" s="372"/>
      <c r="LTY60" s="372"/>
      <c r="LTZ60" s="372"/>
      <c r="LUA60" s="372"/>
      <c r="LUB60" s="372"/>
      <c r="LUC60" s="372"/>
      <c r="LUD60" s="372"/>
      <c r="LUE60" s="372"/>
      <c r="LUF60" s="372"/>
      <c r="LUG60" s="372"/>
      <c r="LUH60" s="372"/>
      <c r="LUI60" s="372"/>
      <c r="LUJ60" s="372"/>
      <c r="LUK60" s="372"/>
      <c r="LUL60" s="372"/>
      <c r="LUM60" s="372"/>
      <c r="LUN60" s="372"/>
      <c r="LUO60" s="372"/>
      <c r="LUP60" s="372"/>
      <c r="LUQ60" s="372"/>
      <c r="LUR60" s="372"/>
      <c r="LUS60" s="372"/>
      <c r="LUT60" s="372"/>
      <c r="LUU60" s="372"/>
      <c r="LUV60" s="372"/>
      <c r="LUW60" s="372"/>
      <c r="LUX60" s="372"/>
      <c r="LUY60" s="372"/>
      <c r="LUZ60" s="372"/>
      <c r="LVA60" s="372"/>
      <c r="LVB60" s="372"/>
      <c r="LVC60" s="372"/>
      <c r="LVD60" s="372"/>
      <c r="LVE60" s="372"/>
      <c r="LVF60" s="372"/>
      <c r="LVG60" s="372"/>
      <c r="LVH60" s="372"/>
      <c r="LVI60" s="372"/>
      <c r="LVJ60" s="372"/>
      <c r="LVK60" s="372"/>
      <c r="LVL60" s="372"/>
      <c r="LVM60" s="372"/>
      <c r="LVN60" s="372"/>
      <c r="LVO60" s="372"/>
      <c r="LVP60" s="372"/>
      <c r="LVQ60" s="372"/>
      <c r="LVR60" s="372"/>
      <c r="LVS60" s="372"/>
      <c r="LVT60" s="372"/>
      <c r="LVU60" s="372"/>
      <c r="LVV60" s="372"/>
      <c r="LVW60" s="372"/>
      <c r="LVX60" s="372"/>
      <c r="LVY60" s="372"/>
      <c r="LVZ60" s="372"/>
      <c r="LWA60" s="372"/>
      <c r="LWB60" s="372"/>
      <c r="LWC60" s="372"/>
      <c r="LWD60" s="372"/>
      <c r="LWE60" s="372"/>
      <c r="LWF60" s="372"/>
      <c r="LWG60" s="372"/>
      <c r="LWH60" s="372"/>
      <c r="LWI60" s="372"/>
      <c r="LWJ60" s="372"/>
      <c r="LWK60" s="372"/>
      <c r="LWL60" s="372"/>
      <c r="LWM60" s="372"/>
      <c r="LWN60" s="372"/>
      <c r="LWO60" s="372"/>
      <c r="LWP60" s="372"/>
      <c r="LWQ60" s="372"/>
      <c r="LWR60" s="372"/>
      <c r="LWS60" s="372"/>
      <c r="LWT60" s="372"/>
      <c r="LWU60" s="372"/>
      <c r="LWV60" s="372"/>
      <c r="LWW60" s="372"/>
      <c r="LWX60" s="372"/>
      <c r="LWY60" s="372"/>
      <c r="LWZ60" s="372"/>
      <c r="LXA60" s="372"/>
      <c r="LXB60" s="372"/>
      <c r="LXC60" s="372"/>
      <c r="LXD60" s="372"/>
      <c r="LXE60" s="372"/>
      <c r="LXF60" s="372"/>
      <c r="LXG60" s="372"/>
      <c r="LXH60" s="372"/>
      <c r="LXI60" s="372"/>
      <c r="LXJ60" s="372"/>
      <c r="LXK60" s="372"/>
      <c r="LXL60" s="372"/>
      <c r="LXM60" s="372"/>
      <c r="LXN60" s="372"/>
      <c r="LXO60" s="372"/>
      <c r="LXP60" s="372"/>
      <c r="LXQ60" s="372"/>
      <c r="LXR60" s="372"/>
      <c r="LXS60" s="372"/>
      <c r="LXT60" s="372"/>
      <c r="LXU60" s="372"/>
      <c r="LXV60" s="372"/>
      <c r="LXW60" s="372"/>
      <c r="LXX60" s="372"/>
      <c r="LXY60" s="372"/>
      <c r="LXZ60" s="372"/>
      <c r="LYA60" s="372"/>
      <c r="LYB60" s="372"/>
      <c r="LYC60" s="372"/>
      <c r="LYD60" s="372"/>
      <c r="LYE60" s="372"/>
      <c r="LYF60" s="372"/>
      <c r="LYG60" s="372"/>
      <c r="LYH60" s="372"/>
      <c r="LYI60" s="372"/>
      <c r="LYJ60" s="372"/>
      <c r="LYK60" s="372"/>
      <c r="LYL60" s="372"/>
      <c r="LYM60" s="372"/>
      <c r="LYN60" s="372"/>
      <c r="LYO60" s="372"/>
      <c r="LYP60" s="372"/>
      <c r="LYQ60" s="372"/>
      <c r="LYR60" s="372"/>
      <c r="LYS60" s="372"/>
      <c r="LYT60" s="372"/>
      <c r="LYU60" s="372"/>
      <c r="LYV60" s="372"/>
      <c r="LYW60" s="372"/>
      <c r="LYX60" s="372"/>
      <c r="LYY60" s="372"/>
      <c r="LYZ60" s="372"/>
      <c r="LZA60" s="372"/>
      <c r="LZB60" s="372"/>
      <c r="LZC60" s="372"/>
      <c r="LZD60" s="372"/>
      <c r="LZE60" s="372"/>
      <c r="LZF60" s="372"/>
      <c r="LZG60" s="372"/>
      <c r="LZH60" s="372"/>
      <c r="LZI60" s="372"/>
      <c r="LZJ60" s="372"/>
      <c r="LZK60" s="372"/>
      <c r="LZL60" s="372"/>
      <c r="LZM60" s="372"/>
      <c r="LZN60" s="372"/>
      <c r="LZO60" s="372"/>
      <c r="LZP60" s="372"/>
      <c r="LZQ60" s="372"/>
      <c r="LZR60" s="372"/>
      <c r="LZS60" s="372"/>
      <c r="LZT60" s="372"/>
      <c r="LZU60" s="372"/>
      <c r="LZV60" s="372"/>
      <c r="LZW60" s="372"/>
      <c r="LZX60" s="372"/>
      <c r="LZY60" s="372"/>
      <c r="LZZ60" s="372"/>
      <c r="MAA60" s="372"/>
      <c r="MAB60" s="372"/>
      <c r="MAC60" s="372"/>
      <c r="MAD60" s="372"/>
      <c r="MAE60" s="372"/>
      <c r="MAF60" s="372"/>
      <c r="MAG60" s="372"/>
      <c r="MAH60" s="372"/>
      <c r="MAI60" s="372"/>
      <c r="MAJ60" s="372"/>
      <c r="MAK60" s="372"/>
      <c r="MAL60" s="372"/>
      <c r="MAM60" s="372"/>
      <c r="MAN60" s="372"/>
      <c r="MAO60" s="372"/>
      <c r="MAP60" s="372"/>
      <c r="MAQ60" s="372"/>
      <c r="MAR60" s="372"/>
      <c r="MAS60" s="372"/>
      <c r="MAT60" s="372"/>
      <c r="MAU60" s="372"/>
      <c r="MAV60" s="372"/>
      <c r="MAW60" s="372"/>
      <c r="MAX60" s="372"/>
      <c r="MAY60" s="372"/>
      <c r="MAZ60" s="372"/>
      <c r="MBA60" s="372"/>
      <c r="MBB60" s="372"/>
      <c r="MBC60" s="372"/>
      <c r="MBD60" s="372"/>
      <c r="MBE60" s="372"/>
      <c r="MBF60" s="372"/>
      <c r="MBG60" s="372"/>
      <c r="MBH60" s="372"/>
      <c r="MBI60" s="372"/>
      <c r="MBJ60" s="372"/>
      <c r="MBK60" s="372"/>
      <c r="MBL60" s="372"/>
      <c r="MBM60" s="372"/>
      <c r="MBN60" s="372"/>
      <c r="MBO60" s="372"/>
      <c r="MBP60" s="372"/>
      <c r="MBQ60" s="372"/>
      <c r="MBR60" s="372"/>
      <c r="MBS60" s="372"/>
      <c r="MBT60" s="372"/>
      <c r="MBU60" s="372"/>
      <c r="MBV60" s="372"/>
      <c r="MBW60" s="372"/>
      <c r="MBX60" s="372"/>
      <c r="MBY60" s="372"/>
      <c r="MBZ60" s="372"/>
      <c r="MCA60" s="372"/>
      <c r="MCB60" s="372"/>
      <c r="MCC60" s="372"/>
      <c r="MCD60" s="372"/>
      <c r="MCE60" s="372"/>
      <c r="MCF60" s="372"/>
      <c r="MCG60" s="372"/>
      <c r="MCH60" s="372"/>
      <c r="MCI60" s="372"/>
      <c r="MCJ60" s="372"/>
      <c r="MCK60" s="372"/>
      <c r="MCL60" s="372"/>
      <c r="MCM60" s="372"/>
      <c r="MCN60" s="372"/>
      <c r="MCO60" s="372"/>
      <c r="MCP60" s="372"/>
      <c r="MCQ60" s="372"/>
      <c r="MCR60" s="372"/>
      <c r="MCS60" s="372"/>
      <c r="MCT60" s="372"/>
      <c r="MCU60" s="372"/>
      <c r="MCV60" s="372"/>
      <c r="MCW60" s="372"/>
      <c r="MCX60" s="372"/>
      <c r="MCY60" s="372"/>
      <c r="MCZ60" s="372"/>
      <c r="MDA60" s="372"/>
      <c r="MDB60" s="372"/>
      <c r="MDC60" s="372"/>
      <c r="MDD60" s="372"/>
      <c r="MDE60" s="372"/>
      <c r="MDF60" s="372"/>
      <c r="MDG60" s="372"/>
      <c r="MDH60" s="372"/>
      <c r="MDI60" s="372"/>
      <c r="MDJ60" s="372"/>
      <c r="MDK60" s="372"/>
      <c r="MDL60" s="372"/>
      <c r="MDM60" s="372"/>
      <c r="MDN60" s="372"/>
      <c r="MDO60" s="372"/>
      <c r="MDP60" s="372"/>
      <c r="MDQ60" s="372"/>
      <c r="MDR60" s="372"/>
      <c r="MDS60" s="372"/>
      <c r="MDT60" s="372"/>
      <c r="MDU60" s="372"/>
      <c r="MDV60" s="372"/>
      <c r="MDW60" s="372"/>
      <c r="MDX60" s="372"/>
      <c r="MDY60" s="372"/>
      <c r="MDZ60" s="372"/>
      <c r="MEA60" s="372"/>
      <c r="MEB60" s="372"/>
      <c r="MEC60" s="372"/>
      <c r="MED60" s="372"/>
      <c r="MEE60" s="372"/>
      <c r="MEF60" s="372"/>
      <c r="MEG60" s="372"/>
      <c r="MEH60" s="372"/>
      <c r="MEI60" s="372"/>
      <c r="MEJ60" s="372"/>
      <c r="MEK60" s="372"/>
      <c r="MEL60" s="372"/>
      <c r="MEM60" s="372"/>
      <c r="MEN60" s="372"/>
      <c r="MEO60" s="372"/>
      <c r="MEP60" s="372"/>
      <c r="MEQ60" s="372"/>
      <c r="MER60" s="372"/>
      <c r="MES60" s="372"/>
      <c r="MET60" s="372"/>
      <c r="MEU60" s="372"/>
      <c r="MEV60" s="372"/>
      <c r="MEW60" s="372"/>
      <c r="MEX60" s="372"/>
      <c r="MEY60" s="372"/>
      <c r="MEZ60" s="372"/>
      <c r="MFA60" s="372"/>
      <c r="MFB60" s="372"/>
      <c r="MFC60" s="372"/>
      <c r="MFD60" s="372"/>
      <c r="MFE60" s="372"/>
      <c r="MFF60" s="372"/>
      <c r="MFG60" s="372"/>
      <c r="MFH60" s="372"/>
      <c r="MFI60" s="372"/>
      <c r="MFJ60" s="372"/>
      <c r="MFK60" s="372"/>
      <c r="MFL60" s="372"/>
      <c r="MFM60" s="372"/>
      <c r="MFN60" s="372"/>
      <c r="MFO60" s="372"/>
      <c r="MFP60" s="372"/>
      <c r="MFQ60" s="372"/>
      <c r="MFR60" s="372"/>
      <c r="MFS60" s="372"/>
      <c r="MFT60" s="372"/>
      <c r="MFU60" s="372"/>
      <c r="MFV60" s="372"/>
      <c r="MFW60" s="372"/>
      <c r="MFX60" s="372"/>
      <c r="MFY60" s="372"/>
      <c r="MFZ60" s="372"/>
      <c r="MGA60" s="372"/>
      <c r="MGB60" s="372"/>
      <c r="MGC60" s="372"/>
      <c r="MGD60" s="372"/>
      <c r="MGE60" s="372"/>
      <c r="MGF60" s="372"/>
      <c r="MGG60" s="372"/>
      <c r="MGH60" s="372"/>
      <c r="MGI60" s="372"/>
      <c r="MGJ60" s="372"/>
      <c r="MGK60" s="372"/>
      <c r="MGL60" s="372"/>
      <c r="MGM60" s="372"/>
      <c r="MGN60" s="372"/>
      <c r="MGO60" s="372"/>
      <c r="MGP60" s="372"/>
      <c r="MGQ60" s="372"/>
      <c r="MGR60" s="372"/>
      <c r="MGS60" s="372"/>
      <c r="MGT60" s="372"/>
      <c r="MGU60" s="372"/>
      <c r="MGV60" s="372"/>
      <c r="MGW60" s="372"/>
      <c r="MGX60" s="372"/>
      <c r="MGY60" s="372"/>
      <c r="MGZ60" s="372"/>
      <c r="MHA60" s="372"/>
      <c r="MHB60" s="372"/>
      <c r="MHC60" s="372"/>
      <c r="MHD60" s="372"/>
      <c r="MHE60" s="372"/>
      <c r="MHF60" s="372"/>
      <c r="MHG60" s="372"/>
      <c r="MHH60" s="372"/>
      <c r="MHI60" s="372"/>
      <c r="MHJ60" s="372"/>
      <c r="MHK60" s="372"/>
      <c r="MHL60" s="372"/>
      <c r="MHM60" s="372"/>
      <c r="MHN60" s="372"/>
      <c r="MHO60" s="372"/>
      <c r="MHP60" s="372"/>
      <c r="MHQ60" s="372"/>
      <c r="MHR60" s="372"/>
      <c r="MHS60" s="372"/>
      <c r="MHT60" s="372"/>
      <c r="MHU60" s="372"/>
      <c r="MHV60" s="372"/>
      <c r="MHW60" s="372"/>
      <c r="MHX60" s="372"/>
      <c r="MHY60" s="372"/>
      <c r="MHZ60" s="372"/>
      <c r="MIA60" s="372"/>
      <c r="MIB60" s="372"/>
      <c r="MIC60" s="372"/>
      <c r="MID60" s="372"/>
      <c r="MIE60" s="372"/>
      <c r="MIF60" s="372"/>
      <c r="MIG60" s="372"/>
      <c r="MIH60" s="372"/>
      <c r="MII60" s="372"/>
      <c r="MIJ60" s="372"/>
      <c r="MIK60" s="372"/>
      <c r="MIL60" s="372"/>
      <c r="MIM60" s="372"/>
      <c r="MIN60" s="372"/>
      <c r="MIO60" s="372"/>
      <c r="MIP60" s="372"/>
      <c r="MIQ60" s="372"/>
      <c r="MIR60" s="372"/>
      <c r="MIS60" s="372"/>
      <c r="MIT60" s="372"/>
      <c r="MIU60" s="372"/>
      <c r="MIV60" s="372"/>
      <c r="MIW60" s="372"/>
      <c r="MIX60" s="372"/>
      <c r="MIY60" s="372"/>
      <c r="MIZ60" s="372"/>
      <c r="MJA60" s="372"/>
      <c r="MJB60" s="372"/>
      <c r="MJC60" s="372"/>
      <c r="MJD60" s="372"/>
      <c r="MJE60" s="372"/>
      <c r="MJF60" s="372"/>
      <c r="MJG60" s="372"/>
      <c r="MJH60" s="372"/>
      <c r="MJI60" s="372"/>
      <c r="MJJ60" s="372"/>
      <c r="MJK60" s="372"/>
      <c r="MJL60" s="372"/>
      <c r="MJM60" s="372"/>
      <c r="MJN60" s="372"/>
      <c r="MJO60" s="372"/>
      <c r="MJP60" s="372"/>
      <c r="MJQ60" s="372"/>
      <c r="MJR60" s="372"/>
      <c r="MJS60" s="372"/>
      <c r="MJT60" s="372"/>
      <c r="MJU60" s="372"/>
      <c r="MJV60" s="372"/>
      <c r="MJW60" s="372"/>
      <c r="MJX60" s="372"/>
      <c r="MJY60" s="372"/>
      <c r="MJZ60" s="372"/>
      <c r="MKA60" s="372"/>
      <c r="MKB60" s="372"/>
      <c r="MKC60" s="372"/>
      <c r="MKD60" s="372"/>
      <c r="MKE60" s="372"/>
      <c r="MKF60" s="372"/>
      <c r="MKG60" s="372"/>
      <c r="MKH60" s="372"/>
      <c r="MKI60" s="372"/>
      <c r="MKJ60" s="372"/>
      <c r="MKK60" s="372"/>
      <c r="MKL60" s="372"/>
      <c r="MKM60" s="372"/>
      <c r="MKN60" s="372"/>
      <c r="MKO60" s="372"/>
      <c r="MKP60" s="372"/>
      <c r="MKQ60" s="372"/>
      <c r="MKR60" s="372"/>
      <c r="MKS60" s="372"/>
      <c r="MKT60" s="372"/>
      <c r="MKU60" s="372"/>
      <c r="MKV60" s="372"/>
      <c r="MKW60" s="372"/>
      <c r="MKX60" s="372"/>
      <c r="MKY60" s="372"/>
      <c r="MKZ60" s="372"/>
      <c r="MLA60" s="372"/>
      <c r="MLB60" s="372"/>
      <c r="MLC60" s="372"/>
      <c r="MLD60" s="372"/>
      <c r="MLE60" s="372"/>
      <c r="MLF60" s="372"/>
      <c r="MLG60" s="372"/>
      <c r="MLH60" s="372"/>
      <c r="MLI60" s="372"/>
      <c r="MLJ60" s="372"/>
      <c r="MLK60" s="372"/>
      <c r="MLL60" s="372"/>
      <c r="MLM60" s="372"/>
      <c r="MLN60" s="372"/>
      <c r="MLO60" s="372"/>
      <c r="MLP60" s="372"/>
      <c r="MLQ60" s="372"/>
      <c r="MLR60" s="372"/>
      <c r="MLS60" s="372"/>
      <c r="MLT60" s="372"/>
      <c r="MLU60" s="372"/>
      <c r="MLV60" s="372"/>
      <c r="MLW60" s="372"/>
      <c r="MLX60" s="372"/>
      <c r="MLY60" s="372"/>
      <c r="MLZ60" s="372"/>
      <c r="MMA60" s="372"/>
      <c r="MMB60" s="372"/>
      <c r="MMC60" s="372"/>
      <c r="MMD60" s="372"/>
      <c r="MME60" s="372"/>
      <c r="MMF60" s="372"/>
      <c r="MMG60" s="372"/>
      <c r="MMH60" s="372"/>
      <c r="MMI60" s="372"/>
      <c r="MMJ60" s="372"/>
      <c r="MMK60" s="372"/>
      <c r="MML60" s="372"/>
      <c r="MMM60" s="372"/>
      <c r="MMN60" s="372"/>
      <c r="MMO60" s="372"/>
      <c r="MMP60" s="372"/>
      <c r="MMQ60" s="372"/>
      <c r="MMR60" s="372"/>
      <c r="MMS60" s="372"/>
      <c r="MMT60" s="372"/>
      <c r="MMU60" s="372"/>
      <c r="MMV60" s="372"/>
      <c r="MMW60" s="372"/>
      <c r="MMX60" s="372"/>
      <c r="MMY60" s="372"/>
      <c r="MMZ60" s="372"/>
      <c r="MNA60" s="372"/>
      <c r="MNB60" s="372"/>
      <c r="MNC60" s="372"/>
      <c r="MND60" s="372"/>
      <c r="MNE60" s="372"/>
      <c r="MNF60" s="372"/>
      <c r="MNG60" s="372"/>
      <c r="MNH60" s="372"/>
      <c r="MNI60" s="372"/>
      <c r="MNJ60" s="372"/>
      <c r="MNK60" s="372"/>
      <c r="MNL60" s="372"/>
      <c r="MNM60" s="372"/>
      <c r="MNN60" s="372"/>
      <c r="MNO60" s="372"/>
      <c r="MNP60" s="372"/>
      <c r="MNQ60" s="372"/>
      <c r="MNR60" s="372"/>
      <c r="MNS60" s="372"/>
      <c r="MNT60" s="372"/>
      <c r="MNU60" s="372"/>
      <c r="MNV60" s="372"/>
      <c r="MNW60" s="372"/>
      <c r="MNX60" s="372"/>
      <c r="MNY60" s="372"/>
      <c r="MNZ60" s="372"/>
      <c r="MOA60" s="372"/>
      <c r="MOB60" s="372"/>
      <c r="MOC60" s="372"/>
      <c r="MOD60" s="372"/>
      <c r="MOE60" s="372"/>
      <c r="MOF60" s="372"/>
      <c r="MOG60" s="372"/>
      <c r="MOH60" s="372"/>
      <c r="MOI60" s="372"/>
      <c r="MOJ60" s="372"/>
      <c r="MOK60" s="372"/>
      <c r="MOL60" s="372"/>
      <c r="MOM60" s="372"/>
      <c r="MON60" s="372"/>
      <c r="MOO60" s="372"/>
      <c r="MOP60" s="372"/>
      <c r="MOQ60" s="372"/>
      <c r="MOR60" s="372"/>
      <c r="MOS60" s="372"/>
      <c r="MOT60" s="372"/>
      <c r="MOU60" s="372"/>
      <c r="MOV60" s="372"/>
      <c r="MOW60" s="372"/>
      <c r="MOX60" s="372"/>
      <c r="MOY60" s="372"/>
      <c r="MOZ60" s="372"/>
      <c r="MPA60" s="372"/>
      <c r="MPB60" s="372"/>
      <c r="MPC60" s="372"/>
      <c r="MPD60" s="372"/>
      <c r="MPE60" s="372"/>
      <c r="MPF60" s="372"/>
      <c r="MPG60" s="372"/>
      <c r="MPH60" s="372"/>
      <c r="MPI60" s="372"/>
      <c r="MPJ60" s="372"/>
      <c r="MPK60" s="372"/>
      <c r="MPL60" s="372"/>
      <c r="MPM60" s="372"/>
      <c r="MPN60" s="372"/>
      <c r="MPO60" s="372"/>
      <c r="MPP60" s="372"/>
      <c r="MPQ60" s="372"/>
      <c r="MPR60" s="372"/>
      <c r="MPS60" s="372"/>
      <c r="MPT60" s="372"/>
      <c r="MPU60" s="372"/>
      <c r="MPV60" s="372"/>
      <c r="MPW60" s="372"/>
      <c r="MPX60" s="372"/>
      <c r="MPY60" s="372"/>
      <c r="MPZ60" s="372"/>
      <c r="MQA60" s="372"/>
      <c r="MQB60" s="372"/>
      <c r="MQC60" s="372"/>
      <c r="MQD60" s="372"/>
      <c r="MQE60" s="372"/>
      <c r="MQF60" s="372"/>
      <c r="MQG60" s="372"/>
      <c r="MQH60" s="372"/>
      <c r="MQI60" s="372"/>
      <c r="MQJ60" s="372"/>
      <c r="MQK60" s="372"/>
      <c r="MQL60" s="372"/>
      <c r="MQM60" s="372"/>
      <c r="MQN60" s="372"/>
      <c r="MQO60" s="372"/>
      <c r="MQP60" s="372"/>
      <c r="MQQ60" s="372"/>
      <c r="MQR60" s="372"/>
      <c r="MQS60" s="372"/>
      <c r="MQT60" s="372"/>
      <c r="MQU60" s="372"/>
      <c r="MQV60" s="372"/>
      <c r="MQW60" s="372"/>
      <c r="MQX60" s="372"/>
      <c r="MQY60" s="372"/>
      <c r="MQZ60" s="372"/>
      <c r="MRA60" s="372"/>
      <c r="MRB60" s="372"/>
      <c r="MRC60" s="372"/>
      <c r="MRD60" s="372"/>
      <c r="MRE60" s="372"/>
      <c r="MRF60" s="372"/>
      <c r="MRG60" s="372"/>
      <c r="MRH60" s="372"/>
      <c r="MRI60" s="372"/>
      <c r="MRJ60" s="372"/>
      <c r="MRK60" s="372"/>
      <c r="MRL60" s="372"/>
      <c r="MRM60" s="372"/>
      <c r="MRN60" s="372"/>
      <c r="MRO60" s="372"/>
      <c r="MRP60" s="372"/>
      <c r="MRQ60" s="372"/>
      <c r="MRR60" s="372"/>
      <c r="MRS60" s="372"/>
      <c r="MRT60" s="372"/>
      <c r="MRU60" s="372"/>
      <c r="MRV60" s="372"/>
      <c r="MRW60" s="372"/>
      <c r="MRX60" s="372"/>
      <c r="MRY60" s="372"/>
      <c r="MRZ60" s="372"/>
      <c r="MSA60" s="372"/>
      <c r="MSB60" s="372"/>
      <c r="MSC60" s="372"/>
      <c r="MSD60" s="372"/>
      <c r="MSE60" s="372"/>
      <c r="MSF60" s="372"/>
      <c r="MSG60" s="372"/>
      <c r="MSH60" s="372"/>
      <c r="MSI60" s="372"/>
      <c r="MSJ60" s="372"/>
      <c r="MSK60" s="372"/>
      <c r="MSL60" s="372"/>
      <c r="MSM60" s="372"/>
      <c r="MSN60" s="372"/>
      <c r="MSO60" s="372"/>
      <c r="MSP60" s="372"/>
      <c r="MSQ60" s="372"/>
      <c r="MSR60" s="372"/>
      <c r="MSS60" s="372"/>
      <c r="MST60" s="372"/>
      <c r="MSU60" s="372"/>
      <c r="MSV60" s="372"/>
      <c r="MSW60" s="372"/>
      <c r="MSX60" s="372"/>
      <c r="MSY60" s="372"/>
      <c r="MSZ60" s="372"/>
      <c r="MTA60" s="372"/>
      <c r="MTB60" s="372"/>
      <c r="MTC60" s="372"/>
      <c r="MTD60" s="372"/>
      <c r="MTE60" s="372"/>
      <c r="MTF60" s="372"/>
      <c r="MTG60" s="372"/>
      <c r="MTH60" s="372"/>
      <c r="MTI60" s="372"/>
      <c r="MTJ60" s="372"/>
      <c r="MTK60" s="372"/>
      <c r="MTL60" s="372"/>
      <c r="MTM60" s="372"/>
      <c r="MTN60" s="372"/>
      <c r="MTO60" s="372"/>
      <c r="MTP60" s="372"/>
      <c r="MTQ60" s="372"/>
      <c r="MTR60" s="372"/>
      <c r="MTS60" s="372"/>
      <c r="MTT60" s="372"/>
      <c r="MTU60" s="372"/>
      <c r="MTV60" s="372"/>
      <c r="MTW60" s="372"/>
      <c r="MTX60" s="372"/>
      <c r="MTY60" s="372"/>
      <c r="MTZ60" s="372"/>
      <c r="MUA60" s="372"/>
      <c r="MUB60" s="372"/>
      <c r="MUC60" s="372"/>
      <c r="MUD60" s="372"/>
      <c r="MUE60" s="372"/>
      <c r="MUF60" s="372"/>
      <c r="MUG60" s="372"/>
      <c r="MUH60" s="372"/>
      <c r="MUI60" s="372"/>
      <c r="MUJ60" s="372"/>
      <c r="MUK60" s="372"/>
      <c r="MUL60" s="372"/>
      <c r="MUM60" s="372"/>
      <c r="MUN60" s="372"/>
      <c r="MUO60" s="372"/>
      <c r="MUP60" s="372"/>
      <c r="MUQ60" s="372"/>
      <c r="MUR60" s="372"/>
      <c r="MUS60" s="372"/>
      <c r="MUT60" s="372"/>
      <c r="MUU60" s="372"/>
      <c r="MUV60" s="372"/>
      <c r="MUW60" s="372"/>
      <c r="MUX60" s="372"/>
      <c r="MUY60" s="372"/>
      <c r="MUZ60" s="372"/>
      <c r="MVA60" s="372"/>
      <c r="MVB60" s="372"/>
      <c r="MVC60" s="372"/>
      <c r="MVD60" s="372"/>
      <c r="MVE60" s="372"/>
      <c r="MVF60" s="372"/>
      <c r="MVG60" s="372"/>
      <c r="MVH60" s="372"/>
      <c r="MVI60" s="372"/>
      <c r="MVJ60" s="372"/>
      <c r="MVK60" s="372"/>
      <c r="MVL60" s="372"/>
      <c r="MVM60" s="372"/>
      <c r="MVN60" s="372"/>
      <c r="MVO60" s="372"/>
      <c r="MVP60" s="372"/>
      <c r="MVQ60" s="372"/>
      <c r="MVR60" s="372"/>
      <c r="MVS60" s="372"/>
      <c r="MVT60" s="372"/>
      <c r="MVU60" s="372"/>
      <c r="MVV60" s="372"/>
      <c r="MVW60" s="372"/>
      <c r="MVX60" s="372"/>
      <c r="MVY60" s="372"/>
      <c r="MVZ60" s="372"/>
      <c r="MWA60" s="372"/>
      <c r="MWB60" s="372"/>
      <c r="MWC60" s="372"/>
      <c r="MWD60" s="372"/>
      <c r="MWE60" s="372"/>
      <c r="MWF60" s="372"/>
      <c r="MWG60" s="372"/>
      <c r="MWH60" s="372"/>
      <c r="MWI60" s="372"/>
      <c r="MWJ60" s="372"/>
      <c r="MWK60" s="372"/>
      <c r="MWL60" s="372"/>
      <c r="MWM60" s="372"/>
      <c r="MWN60" s="372"/>
      <c r="MWO60" s="372"/>
      <c r="MWP60" s="372"/>
      <c r="MWQ60" s="372"/>
      <c r="MWR60" s="372"/>
      <c r="MWS60" s="372"/>
      <c r="MWT60" s="372"/>
      <c r="MWU60" s="372"/>
      <c r="MWV60" s="372"/>
      <c r="MWW60" s="372"/>
      <c r="MWX60" s="372"/>
      <c r="MWY60" s="372"/>
      <c r="MWZ60" s="372"/>
      <c r="MXA60" s="372"/>
      <c r="MXB60" s="372"/>
      <c r="MXC60" s="372"/>
      <c r="MXD60" s="372"/>
      <c r="MXE60" s="372"/>
      <c r="MXF60" s="372"/>
      <c r="MXG60" s="372"/>
      <c r="MXH60" s="372"/>
      <c r="MXI60" s="372"/>
      <c r="MXJ60" s="372"/>
      <c r="MXK60" s="372"/>
      <c r="MXL60" s="372"/>
      <c r="MXM60" s="372"/>
      <c r="MXN60" s="372"/>
      <c r="MXO60" s="372"/>
      <c r="MXP60" s="372"/>
      <c r="MXQ60" s="372"/>
      <c r="MXR60" s="372"/>
      <c r="MXS60" s="372"/>
      <c r="MXT60" s="372"/>
      <c r="MXU60" s="372"/>
      <c r="MXV60" s="372"/>
      <c r="MXW60" s="372"/>
      <c r="MXX60" s="372"/>
      <c r="MXY60" s="372"/>
      <c r="MXZ60" s="372"/>
      <c r="MYA60" s="372"/>
      <c r="MYB60" s="372"/>
      <c r="MYC60" s="372"/>
      <c r="MYD60" s="372"/>
      <c r="MYE60" s="372"/>
      <c r="MYF60" s="372"/>
      <c r="MYG60" s="372"/>
      <c r="MYH60" s="372"/>
      <c r="MYI60" s="372"/>
      <c r="MYJ60" s="372"/>
      <c r="MYK60" s="372"/>
      <c r="MYL60" s="372"/>
      <c r="MYM60" s="372"/>
      <c r="MYN60" s="372"/>
      <c r="MYO60" s="372"/>
      <c r="MYP60" s="372"/>
      <c r="MYQ60" s="372"/>
      <c r="MYR60" s="372"/>
      <c r="MYS60" s="372"/>
      <c r="MYT60" s="372"/>
      <c r="MYU60" s="372"/>
      <c r="MYV60" s="372"/>
      <c r="MYW60" s="372"/>
      <c r="MYX60" s="372"/>
      <c r="MYY60" s="372"/>
      <c r="MYZ60" s="372"/>
      <c r="MZA60" s="372"/>
      <c r="MZB60" s="372"/>
      <c r="MZC60" s="372"/>
      <c r="MZD60" s="372"/>
      <c r="MZE60" s="372"/>
      <c r="MZF60" s="372"/>
      <c r="MZG60" s="372"/>
      <c r="MZH60" s="372"/>
      <c r="MZI60" s="372"/>
      <c r="MZJ60" s="372"/>
      <c r="MZK60" s="372"/>
      <c r="MZL60" s="372"/>
      <c r="MZM60" s="372"/>
      <c r="MZN60" s="372"/>
      <c r="MZO60" s="372"/>
      <c r="MZP60" s="372"/>
      <c r="MZQ60" s="372"/>
      <c r="MZR60" s="372"/>
      <c r="MZS60" s="372"/>
      <c r="MZT60" s="372"/>
      <c r="MZU60" s="372"/>
      <c r="MZV60" s="372"/>
      <c r="MZW60" s="372"/>
      <c r="MZX60" s="372"/>
      <c r="MZY60" s="372"/>
      <c r="MZZ60" s="372"/>
      <c r="NAA60" s="372"/>
      <c r="NAB60" s="372"/>
      <c r="NAC60" s="372"/>
      <c r="NAD60" s="372"/>
      <c r="NAE60" s="372"/>
      <c r="NAF60" s="372"/>
      <c r="NAG60" s="372"/>
      <c r="NAH60" s="372"/>
      <c r="NAI60" s="372"/>
      <c r="NAJ60" s="372"/>
      <c r="NAK60" s="372"/>
      <c r="NAL60" s="372"/>
      <c r="NAM60" s="372"/>
      <c r="NAN60" s="372"/>
      <c r="NAO60" s="372"/>
      <c r="NAP60" s="372"/>
      <c r="NAQ60" s="372"/>
      <c r="NAR60" s="372"/>
      <c r="NAS60" s="372"/>
      <c r="NAT60" s="372"/>
      <c r="NAU60" s="372"/>
      <c r="NAV60" s="372"/>
      <c r="NAW60" s="372"/>
      <c r="NAX60" s="372"/>
      <c r="NAY60" s="372"/>
      <c r="NAZ60" s="372"/>
      <c r="NBA60" s="372"/>
      <c r="NBB60" s="372"/>
      <c r="NBC60" s="372"/>
      <c r="NBD60" s="372"/>
      <c r="NBE60" s="372"/>
      <c r="NBF60" s="372"/>
      <c r="NBG60" s="372"/>
      <c r="NBH60" s="372"/>
      <c r="NBI60" s="372"/>
      <c r="NBJ60" s="372"/>
      <c r="NBK60" s="372"/>
      <c r="NBL60" s="372"/>
      <c r="NBM60" s="372"/>
      <c r="NBN60" s="372"/>
      <c r="NBO60" s="372"/>
      <c r="NBP60" s="372"/>
      <c r="NBQ60" s="372"/>
      <c r="NBR60" s="372"/>
      <c r="NBS60" s="372"/>
      <c r="NBT60" s="372"/>
      <c r="NBU60" s="372"/>
      <c r="NBV60" s="372"/>
      <c r="NBW60" s="372"/>
      <c r="NBX60" s="372"/>
      <c r="NBY60" s="372"/>
      <c r="NBZ60" s="372"/>
      <c r="NCA60" s="372"/>
      <c r="NCB60" s="372"/>
      <c r="NCC60" s="372"/>
      <c r="NCD60" s="372"/>
      <c r="NCE60" s="372"/>
      <c r="NCF60" s="372"/>
      <c r="NCG60" s="372"/>
      <c r="NCH60" s="372"/>
      <c r="NCI60" s="372"/>
      <c r="NCJ60" s="372"/>
      <c r="NCK60" s="372"/>
      <c r="NCL60" s="372"/>
      <c r="NCM60" s="372"/>
      <c r="NCN60" s="372"/>
      <c r="NCO60" s="372"/>
      <c r="NCP60" s="372"/>
      <c r="NCQ60" s="372"/>
      <c r="NCR60" s="372"/>
      <c r="NCS60" s="372"/>
      <c r="NCT60" s="372"/>
      <c r="NCU60" s="372"/>
      <c r="NCV60" s="372"/>
      <c r="NCW60" s="372"/>
      <c r="NCX60" s="372"/>
      <c r="NCY60" s="372"/>
      <c r="NCZ60" s="372"/>
      <c r="NDA60" s="372"/>
      <c r="NDB60" s="372"/>
      <c r="NDC60" s="372"/>
      <c r="NDD60" s="372"/>
      <c r="NDE60" s="372"/>
      <c r="NDF60" s="372"/>
      <c r="NDG60" s="372"/>
      <c r="NDH60" s="372"/>
      <c r="NDI60" s="372"/>
      <c r="NDJ60" s="372"/>
      <c r="NDK60" s="372"/>
      <c r="NDL60" s="372"/>
      <c r="NDM60" s="372"/>
      <c r="NDN60" s="372"/>
      <c r="NDO60" s="372"/>
      <c r="NDP60" s="372"/>
      <c r="NDQ60" s="372"/>
      <c r="NDR60" s="372"/>
      <c r="NDS60" s="372"/>
      <c r="NDT60" s="372"/>
      <c r="NDU60" s="372"/>
      <c r="NDV60" s="372"/>
      <c r="NDW60" s="372"/>
      <c r="NDX60" s="372"/>
      <c r="NDY60" s="372"/>
      <c r="NDZ60" s="372"/>
      <c r="NEA60" s="372"/>
      <c r="NEB60" s="372"/>
      <c r="NEC60" s="372"/>
      <c r="NED60" s="372"/>
      <c r="NEE60" s="372"/>
      <c r="NEF60" s="372"/>
      <c r="NEG60" s="372"/>
      <c r="NEH60" s="372"/>
      <c r="NEI60" s="372"/>
      <c r="NEJ60" s="372"/>
      <c r="NEK60" s="372"/>
      <c r="NEL60" s="372"/>
      <c r="NEM60" s="372"/>
      <c r="NEN60" s="372"/>
      <c r="NEO60" s="372"/>
      <c r="NEP60" s="372"/>
      <c r="NEQ60" s="372"/>
      <c r="NER60" s="372"/>
      <c r="NES60" s="372"/>
      <c r="NET60" s="372"/>
      <c r="NEU60" s="372"/>
      <c r="NEV60" s="372"/>
      <c r="NEW60" s="372"/>
      <c r="NEX60" s="372"/>
      <c r="NEY60" s="372"/>
      <c r="NEZ60" s="372"/>
      <c r="NFA60" s="372"/>
      <c r="NFB60" s="372"/>
      <c r="NFC60" s="372"/>
      <c r="NFD60" s="372"/>
      <c r="NFE60" s="372"/>
      <c r="NFF60" s="372"/>
      <c r="NFG60" s="372"/>
      <c r="NFH60" s="372"/>
      <c r="NFI60" s="372"/>
      <c r="NFJ60" s="372"/>
      <c r="NFK60" s="372"/>
      <c r="NFL60" s="372"/>
      <c r="NFM60" s="372"/>
      <c r="NFN60" s="372"/>
      <c r="NFO60" s="372"/>
      <c r="NFP60" s="372"/>
      <c r="NFQ60" s="372"/>
      <c r="NFR60" s="372"/>
      <c r="NFS60" s="372"/>
      <c r="NFT60" s="372"/>
      <c r="NFU60" s="372"/>
      <c r="NFV60" s="372"/>
      <c r="NFW60" s="372"/>
      <c r="NFX60" s="372"/>
      <c r="NFY60" s="372"/>
      <c r="NFZ60" s="372"/>
      <c r="NGA60" s="372"/>
      <c r="NGB60" s="372"/>
      <c r="NGC60" s="372"/>
      <c r="NGD60" s="372"/>
      <c r="NGE60" s="372"/>
      <c r="NGF60" s="372"/>
      <c r="NGG60" s="372"/>
      <c r="NGH60" s="372"/>
      <c r="NGI60" s="372"/>
      <c r="NGJ60" s="372"/>
      <c r="NGK60" s="372"/>
      <c r="NGL60" s="372"/>
      <c r="NGM60" s="372"/>
      <c r="NGN60" s="372"/>
      <c r="NGO60" s="372"/>
      <c r="NGP60" s="372"/>
      <c r="NGQ60" s="372"/>
      <c r="NGR60" s="372"/>
      <c r="NGS60" s="372"/>
      <c r="NGT60" s="372"/>
      <c r="NGU60" s="372"/>
      <c r="NGV60" s="372"/>
      <c r="NGW60" s="372"/>
      <c r="NGX60" s="372"/>
      <c r="NGY60" s="372"/>
      <c r="NGZ60" s="372"/>
      <c r="NHA60" s="372"/>
      <c r="NHB60" s="372"/>
      <c r="NHC60" s="372"/>
      <c r="NHD60" s="372"/>
      <c r="NHE60" s="372"/>
      <c r="NHF60" s="372"/>
      <c r="NHG60" s="372"/>
      <c r="NHH60" s="372"/>
      <c r="NHI60" s="372"/>
      <c r="NHJ60" s="372"/>
      <c r="NHK60" s="372"/>
      <c r="NHL60" s="372"/>
      <c r="NHM60" s="372"/>
      <c r="NHN60" s="372"/>
      <c r="NHO60" s="372"/>
      <c r="NHP60" s="372"/>
      <c r="NHQ60" s="372"/>
      <c r="NHR60" s="372"/>
      <c r="NHS60" s="372"/>
      <c r="NHT60" s="372"/>
      <c r="NHU60" s="372"/>
      <c r="NHV60" s="372"/>
      <c r="NHW60" s="372"/>
      <c r="NHX60" s="372"/>
      <c r="NHY60" s="372"/>
      <c r="NHZ60" s="372"/>
      <c r="NIA60" s="372"/>
      <c r="NIB60" s="372"/>
      <c r="NIC60" s="372"/>
      <c r="NID60" s="372"/>
      <c r="NIE60" s="372"/>
      <c r="NIF60" s="372"/>
      <c r="NIG60" s="372"/>
      <c r="NIH60" s="372"/>
      <c r="NII60" s="372"/>
      <c r="NIJ60" s="372"/>
      <c r="NIK60" s="372"/>
      <c r="NIL60" s="372"/>
      <c r="NIM60" s="372"/>
      <c r="NIN60" s="372"/>
      <c r="NIO60" s="372"/>
      <c r="NIP60" s="372"/>
      <c r="NIQ60" s="372"/>
      <c r="NIR60" s="372"/>
      <c r="NIS60" s="372"/>
      <c r="NIT60" s="372"/>
      <c r="NIU60" s="372"/>
      <c r="NIV60" s="372"/>
      <c r="NIW60" s="372"/>
      <c r="NIX60" s="372"/>
      <c r="NIY60" s="372"/>
      <c r="NIZ60" s="372"/>
      <c r="NJA60" s="372"/>
      <c r="NJB60" s="372"/>
      <c r="NJC60" s="372"/>
      <c r="NJD60" s="372"/>
      <c r="NJE60" s="372"/>
      <c r="NJF60" s="372"/>
      <c r="NJG60" s="372"/>
      <c r="NJH60" s="372"/>
      <c r="NJI60" s="372"/>
      <c r="NJJ60" s="372"/>
      <c r="NJK60" s="372"/>
      <c r="NJL60" s="372"/>
      <c r="NJM60" s="372"/>
      <c r="NJN60" s="372"/>
      <c r="NJO60" s="372"/>
      <c r="NJP60" s="372"/>
      <c r="NJQ60" s="372"/>
      <c r="NJR60" s="372"/>
      <c r="NJS60" s="372"/>
      <c r="NJT60" s="372"/>
      <c r="NJU60" s="372"/>
      <c r="NJV60" s="372"/>
      <c r="NJW60" s="372"/>
      <c r="NJX60" s="372"/>
      <c r="NJY60" s="372"/>
      <c r="NJZ60" s="372"/>
      <c r="NKA60" s="372"/>
      <c r="NKB60" s="372"/>
      <c r="NKC60" s="372"/>
      <c r="NKD60" s="372"/>
      <c r="NKE60" s="372"/>
      <c r="NKF60" s="372"/>
      <c r="NKG60" s="372"/>
      <c r="NKH60" s="372"/>
      <c r="NKI60" s="372"/>
      <c r="NKJ60" s="372"/>
      <c r="NKK60" s="372"/>
      <c r="NKL60" s="372"/>
      <c r="NKM60" s="372"/>
      <c r="NKN60" s="372"/>
      <c r="NKO60" s="372"/>
      <c r="NKP60" s="372"/>
      <c r="NKQ60" s="372"/>
      <c r="NKR60" s="372"/>
      <c r="NKS60" s="372"/>
      <c r="NKT60" s="372"/>
      <c r="NKU60" s="372"/>
      <c r="NKV60" s="372"/>
      <c r="NKW60" s="372"/>
      <c r="NKX60" s="372"/>
      <c r="NKY60" s="372"/>
      <c r="NKZ60" s="372"/>
      <c r="NLA60" s="372"/>
      <c r="NLB60" s="372"/>
      <c r="NLC60" s="372"/>
      <c r="NLD60" s="372"/>
      <c r="NLE60" s="372"/>
      <c r="NLF60" s="372"/>
      <c r="NLG60" s="372"/>
      <c r="NLH60" s="372"/>
      <c r="NLI60" s="372"/>
      <c r="NLJ60" s="372"/>
      <c r="NLK60" s="372"/>
      <c r="NLL60" s="372"/>
      <c r="NLM60" s="372"/>
      <c r="NLN60" s="372"/>
      <c r="NLO60" s="372"/>
      <c r="NLP60" s="372"/>
      <c r="NLQ60" s="372"/>
      <c r="NLR60" s="372"/>
      <c r="NLS60" s="372"/>
      <c r="NLT60" s="372"/>
      <c r="NLU60" s="372"/>
      <c r="NLV60" s="372"/>
      <c r="NLW60" s="372"/>
      <c r="NLX60" s="372"/>
      <c r="NLY60" s="372"/>
      <c r="NLZ60" s="372"/>
      <c r="NMA60" s="372"/>
      <c r="NMB60" s="372"/>
      <c r="NMC60" s="372"/>
      <c r="NMD60" s="372"/>
      <c r="NME60" s="372"/>
      <c r="NMF60" s="372"/>
      <c r="NMG60" s="372"/>
      <c r="NMH60" s="372"/>
      <c r="NMI60" s="372"/>
      <c r="NMJ60" s="372"/>
      <c r="NMK60" s="372"/>
      <c r="NML60" s="372"/>
      <c r="NMM60" s="372"/>
      <c r="NMN60" s="372"/>
      <c r="NMO60" s="372"/>
      <c r="NMP60" s="372"/>
      <c r="NMQ60" s="372"/>
      <c r="NMR60" s="372"/>
      <c r="NMS60" s="372"/>
      <c r="NMT60" s="372"/>
      <c r="NMU60" s="372"/>
      <c r="NMV60" s="372"/>
      <c r="NMW60" s="372"/>
      <c r="NMX60" s="372"/>
      <c r="NMY60" s="372"/>
      <c r="NMZ60" s="372"/>
      <c r="NNA60" s="372"/>
      <c r="NNB60" s="372"/>
      <c r="NNC60" s="372"/>
      <c r="NND60" s="372"/>
      <c r="NNE60" s="372"/>
      <c r="NNF60" s="372"/>
      <c r="NNG60" s="372"/>
      <c r="NNH60" s="372"/>
      <c r="NNI60" s="372"/>
      <c r="NNJ60" s="372"/>
      <c r="NNK60" s="372"/>
      <c r="NNL60" s="372"/>
      <c r="NNM60" s="372"/>
      <c r="NNN60" s="372"/>
      <c r="NNO60" s="372"/>
      <c r="NNP60" s="372"/>
      <c r="NNQ60" s="372"/>
      <c r="NNR60" s="372"/>
      <c r="NNS60" s="372"/>
      <c r="NNT60" s="372"/>
      <c r="NNU60" s="372"/>
      <c r="NNV60" s="372"/>
      <c r="NNW60" s="372"/>
      <c r="NNX60" s="372"/>
      <c r="NNY60" s="372"/>
      <c r="NNZ60" s="372"/>
      <c r="NOA60" s="372"/>
      <c r="NOB60" s="372"/>
      <c r="NOC60" s="372"/>
      <c r="NOD60" s="372"/>
      <c r="NOE60" s="372"/>
      <c r="NOF60" s="372"/>
      <c r="NOG60" s="372"/>
      <c r="NOH60" s="372"/>
      <c r="NOI60" s="372"/>
      <c r="NOJ60" s="372"/>
      <c r="NOK60" s="372"/>
      <c r="NOL60" s="372"/>
      <c r="NOM60" s="372"/>
      <c r="NON60" s="372"/>
      <c r="NOO60" s="372"/>
      <c r="NOP60" s="372"/>
      <c r="NOQ60" s="372"/>
      <c r="NOR60" s="372"/>
      <c r="NOS60" s="372"/>
      <c r="NOT60" s="372"/>
      <c r="NOU60" s="372"/>
      <c r="NOV60" s="372"/>
      <c r="NOW60" s="372"/>
      <c r="NOX60" s="372"/>
      <c r="NOY60" s="372"/>
      <c r="NOZ60" s="372"/>
      <c r="NPA60" s="372"/>
      <c r="NPB60" s="372"/>
      <c r="NPC60" s="372"/>
      <c r="NPD60" s="372"/>
      <c r="NPE60" s="372"/>
      <c r="NPF60" s="372"/>
      <c r="NPG60" s="372"/>
      <c r="NPH60" s="372"/>
      <c r="NPI60" s="372"/>
      <c r="NPJ60" s="372"/>
      <c r="NPK60" s="372"/>
      <c r="NPL60" s="372"/>
      <c r="NPM60" s="372"/>
      <c r="NPN60" s="372"/>
      <c r="NPO60" s="372"/>
      <c r="NPP60" s="372"/>
      <c r="NPQ60" s="372"/>
      <c r="NPR60" s="372"/>
      <c r="NPS60" s="372"/>
      <c r="NPT60" s="372"/>
      <c r="NPU60" s="372"/>
      <c r="NPV60" s="372"/>
      <c r="NPW60" s="372"/>
      <c r="NPX60" s="372"/>
      <c r="NPY60" s="372"/>
      <c r="NPZ60" s="372"/>
      <c r="NQA60" s="372"/>
      <c r="NQB60" s="372"/>
      <c r="NQC60" s="372"/>
      <c r="NQD60" s="372"/>
      <c r="NQE60" s="372"/>
      <c r="NQF60" s="372"/>
      <c r="NQG60" s="372"/>
      <c r="NQH60" s="372"/>
      <c r="NQI60" s="372"/>
      <c r="NQJ60" s="372"/>
      <c r="NQK60" s="372"/>
      <c r="NQL60" s="372"/>
      <c r="NQM60" s="372"/>
      <c r="NQN60" s="372"/>
      <c r="NQO60" s="372"/>
      <c r="NQP60" s="372"/>
      <c r="NQQ60" s="372"/>
      <c r="NQR60" s="372"/>
      <c r="NQS60" s="372"/>
      <c r="NQT60" s="372"/>
      <c r="NQU60" s="372"/>
      <c r="NQV60" s="372"/>
      <c r="NQW60" s="372"/>
      <c r="NQX60" s="372"/>
      <c r="NQY60" s="372"/>
      <c r="NQZ60" s="372"/>
      <c r="NRA60" s="372"/>
      <c r="NRB60" s="372"/>
      <c r="NRC60" s="372"/>
      <c r="NRD60" s="372"/>
      <c r="NRE60" s="372"/>
      <c r="NRF60" s="372"/>
      <c r="NRG60" s="372"/>
      <c r="NRH60" s="372"/>
      <c r="NRI60" s="372"/>
      <c r="NRJ60" s="372"/>
      <c r="NRK60" s="372"/>
      <c r="NRL60" s="372"/>
      <c r="NRM60" s="372"/>
      <c r="NRN60" s="372"/>
      <c r="NRO60" s="372"/>
      <c r="NRP60" s="372"/>
      <c r="NRQ60" s="372"/>
      <c r="NRR60" s="372"/>
      <c r="NRS60" s="372"/>
      <c r="NRT60" s="372"/>
      <c r="NRU60" s="372"/>
      <c r="NRV60" s="372"/>
      <c r="NRW60" s="372"/>
      <c r="NRX60" s="372"/>
      <c r="NRY60" s="372"/>
      <c r="NRZ60" s="372"/>
      <c r="NSA60" s="372"/>
      <c r="NSB60" s="372"/>
      <c r="NSC60" s="372"/>
      <c r="NSD60" s="372"/>
      <c r="NSE60" s="372"/>
      <c r="NSF60" s="372"/>
      <c r="NSG60" s="372"/>
      <c r="NSH60" s="372"/>
      <c r="NSI60" s="372"/>
      <c r="NSJ60" s="372"/>
      <c r="NSK60" s="372"/>
      <c r="NSL60" s="372"/>
      <c r="NSM60" s="372"/>
      <c r="NSN60" s="372"/>
      <c r="NSO60" s="372"/>
      <c r="NSP60" s="372"/>
      <c r="NSQ60" s="372"/>
      <c r="NSR60" s="372"/>
      <c r="NSS60" s="372"/>
      <c r="NST60" s="372"/>
      <c r="NSU60" s="372"/>
      <c r="NSV60" s="372"/>
      <c r="NSW60" s="372"/>
      <c r="NSX60" s="372"/>
      <c r="NSY60" s="372"/>
      <c r="NSZ60" s="372"/>
      <c r="NTA60" s="372"/>
      <c r="NTB60" s="372"/>
      <c r="NTC60" s="372"/>
      <c r="NTD60" s="372"/>
      <c r="NTE60" s="372"/>
      <c r="NTF60" s="372"/>
      <c r="NTG60" s="372"/>
      <c r="NTH60" s="372"/>
      <c r="NTI60" s="372"/>
      <c r="NTJ60" s="372"/>
      <c r="NTK60" s="372"/>
      <c r="NTL60" s="372"/>
      <c r="NTM60" s="372"/>
      <c r="NTN60" s="372"/>
      <c r="NTO60" s="372"/>
      <c r="NTP60" s="372"/>
      <c r="NTQ60" s="372"/>
      <c r="NTR60" s="372"/>
      <c r="NTS60" s="372"/>
      <c r="NTT60" s="372"/>
      <c r="NTU60" s="372"/>
      <c r="NTV60" s="372"/>
      <c r="NTW60" s="372"/>
      <c r="NTX60" s="372"/>
      <c r="NTY60" s="372"/>
      <c r="NTZ60" s="372"/>
      <c r="NUA60" s="372"/>
      <c r="NUB60" s="372"/>
      <c r="NUC60" s="372"/>
      <c r="NUD60" s="372"/>
      <c r="NUE60" s="372"/>
      <c r="NUF60" s="372"/>
      <c r="NUG60" s="372"/>
      <c r="NUH60" s="372"/>
      <c r="NUI60" s="372"/>
      <c r="NUJ60" s="372"/>
      <c r="NUK60" s="372"/>
      <c r="NUL60" s="372"/>
      <c r="NUM60" s="372"/>
      <c r="NUN60" s="372"/>
      <c r="NUO60" s="372"/>
      <c r="NUP60" s="372"/>
      <c r="NUQ60" s="372"/>
      <c r="NUR60" s="372"/>
      <c r="NUS60" s="372"/>
      <c r="NUT60" s="372"/>
      <c r="NUU60" s="372"/>
      <c r="NUV60" s="372"/>
      <c r="NUW60" s="372"/>
      <c r="NUX60" s="372"/>
      <c r="NUY60" s="372"/>
      <c r="NUZ60" s="372"/>
      <c r="NVA60" s="372"/>
      <c r="NVB60" s="372"/>
      <c r="NVC60" s="372"/>
      <c r="NVD60" s="372"/>
      <c r="NVE60" s="372"/>
      <c r="NVF60" s="372"/>
      <c r="NVG60" s="372"/>
      <c r="NVH60" s="372"/>
      <c r="NVI60" s="372"/>
      <c r="NVJ60" s="372"/>
      <c r="NVK60" s="372"/>
      <c r="NVL60" s="372"/>
      <c r="NVM60" s="372"/>
      <c r="NVN60" s="372"/>
      <c r="NVO60" s="372"/>
      <c r="NVP60" s="372"/>
      <c r="NVQ60" s="372"/>
      <c r="NVR60" s="372"/>
      <c r="NVS60" s="372"/>
      <c r="NVT60" s="372"/>
      <c r="NVU60" s="372"/>
      <c r="NVV60" s="372"/>
      <c r="NVW60" s="372"/>
      <c r="NVX60" s="372"/>
      <c r="NVY60" s="372"/>
      <c r="NVZ60" s="372"/>
      <c r="NWA60" s="372"/>
      <c r="NWB60" s="372"/>
      <c r="NWC60" s="372"/>
      <c r="NWD60" s="372"/>
      <c r="NWE60" s="372"/>
      <c r="NWF60" s="372"/>
      <c r="NWG60" s="372"/>
      <c r="NWH60" s="372"/>
      <c r="NWI60" s="372"/>
      <c r="NWJ60" s="372"/>
      <c r="NWK60" s="372"/>
      <c r="NWL60" s="372"/>
      <c r="NWM60" s="372"/>
      <c r="NWN60" s="372"/>
      <c r="NWO60" s="372"/>
      <c r="NWP60" s="372"/>
      <c r="NWQ60" s="372"/>
      <c r="NWR60" s="372"/>
      <c r="NWS60" s="372"/>
      <c r="NWT60" s="372"/>
      <c r="NWU60" s="372"/>
      <c r="NWV60" s="372"/>
      <c r="NWW60" s="372"/>
      <c r="NWX60" s="372"/>
      <c r="NWY60" s="372"/>
      <c r="NWZ60" s="372"/>
      <c r="NXA60" s="372"/>
      <c r="NXB60" s="372"/>
      <c r="NXC60" s="372"/>
      <c r="NXD60" s="372"/>
      <c r="NXE60" s="372"/>
      <c r="NXF60" s="372"/>
      <c r="NXG60" s="372"/>
      <c r="NXH60" s="372"/>
      <c r="NXI60" s="372"/>
      <c r="NXJ60" s="372"/>
      <c r="NXK60" s="372"/>
      <c r="NXL60" s="372"/>
      <c r="NXM60" s="372"/>
      <c r="NXN60" s="372"/>
      <c r="NXO60" s="372"/>
      <c r="NXP60" s="372"/>
      <c r="NXQ60" s="372"/>
      <c r="NXR60" s="372"/>
      <c r="NXS60" s="372"/>
      <c r="NXT60" s="372"/>
      <c r="NXU60" s="372"/>
      <c r="NXV60" s="372"/>
      <c r="NXW60" s="372"/>
      <c r="NXX60" s="372"/>
      <c r="NXY60" s="372"/>
      <c r="NXZ60" s="372"/>
      <c r="NYA60" s="372"/>
      <c r="NYB60" s="372"/>
      <c r="NYC60" s="372"/>
      <c r="NYD60" s="372"/>
      <c r="NYE60" s="372"/>
      <c r="NYF60" s="372"/>
      <c r="NYG60" s="372"/>
      <c r="NYH60" s="372"/>
      <c r="NYI60" s="372"/>
      <c r="NYJ60" s="372"/>
      <c r="NYK60" s="372"/>
      <c r="NYL60" s="372"/>
      <c r="NYM60" s="372"/>
      <c r="NYN60" s="372"/>
      <c r="NYO60" s="372"/>
      <c r="NYP60" s="372"/>
      <c r="NYQ60" s="372"/>
      <c r="NYR60" s="372"/>
      <c r="NYS60" s="372"/>
      <c r="NYT60" s="372"/>
      <c r="NYU60" s="372"/>
      <c r="NYV60" s="372"/>
      <c r="NYW60" s="372"/>
      <c r="NYX60" s="372"/>
      <c r="NYY60" s="372"/>
      <c r="NYZ60" s="372"/>
      <c r="NZA60" s="372"/>
      <c r="NZB60" s="372"/>
      <c r="NZC60" s="372"/>
      <c r="NZD60" s="372"/>
      <c r="NZE60" s="372"/>
      <c r="NZF60" s="372"/>
      <c r="NZG60" s="372"/>
      <c r="NZH60" s="372"/>
      <c r="NZI60" s="372"/>
      <c r="NZJ60" s="372"/>
      <c r="NZK60" s="372"/>
      <c r="NZL60" s="372"/>
      <c r="NZM60" s="372"/>
      <c r="NZN60" s="372"/>
      <c r="NZO60" s="372"/>
      <c r="NZP60" s="372"/>
      <c r="NZQ60" s="372"/>
      <c r="NZR60" s="372"/>
      <c r="NZS60" s="372"/>
      <c r="NZT60" s="372"/>
      <c r="NZU60" s="372"/>
      <c r="NZV60" s="372"/>
      <c r="NZW60" s="372"/>
      <c r="NZX60" s="372"/>
      <c r="NZY60" s="372"/>
      <c r="NZZ60" s="372"/>
      <c r="OAA60" s="372"/>
      <c r="OAB60" s="372"/>
      <c r="OAC60" s="372"/>
      <c r="OAD60" s="372"/>
      <c r="OAE60" s="372"/>
      <c r="OAF60" s="372"/>
      <c r="OAG60" s="372"/>
      <c r="OAH60" s="372"/>
      <c r="OAI60" s="372"/>
      <c r="OAJ60" s="372"/>
      <c r="OAK60" s="372"/>
      <c r="OAL60" s="372"/>
      <c r="OAM60" s="372"/>
      <c r="OAN60" s="372"/>
      <c r="OAO60" s="372"/>
      <c r="OAP60" s="372"/>
      <c r="OAQ60" s="372"/>
      <c r="OAR60" s="372"/>
      <c r="OAS60" s="372"/>
      <c r="OAT60" s="372"/>
      <c r="OAU60" s="372"/>
      <c r="OAV60" s="372"/>
      <c r="OAW60" s="372"/>
      <c r="OAX60" s="372"/>
      <c r="OAY60" s="372"/>
      <c r="OAZ60" s="372"/>
      <c r="OBA60" s="372"/>
      <c r="OBB60" s="372"/>
      <c r="OBC60" s="372"/>
      <c r="OBD60" s="372"/>
      <c r="OBE60" s="372"/>
      <c r="OBF60" s="372"/>
      <c r="OBG60" s="372"/>
      <c r="OBH60" s="372"/>
      <c r="OBI60" s="372"/>
      <c r="OBJ60" s="372"/>
      <c r="OBK60" s="372"/>
      <c r="OBL60" s="372"/>
      <c r="OBM60" s="372"/>
      <c r="OBN60" s="372"/>
      <c r="OBO60" s="372"/>
      <c r="OBP60" s="372"/>
      <c r="OBQ60" s="372"/>
      <c r="OBR60" s="372"/>
      <c r="OBS60" s="372"/>
      <c r="OBT60" s="372"/>
      <c r="OBU60" s="372"/>
      <c r="OBV60" s="372"/>
      <c r="OBW60" s="372"/>
      <c r="OBX60" s="372"/>
      <c r="OBY60" s="372"/>
      <c r="OBZ60" s="372"/>
      <c r="OCA60" s="372"/>
      <c r="OCB60" s="372"/>
      <c r="OCC60" s="372"/>
      <c r="OCD60" s="372"/>
      <c r="OCE60" s="372"/>
      <c r="OCF60" s="372"/>
      <c r="OCG60" s="372"/>
      <c r="OCH60" s="372"/>
      <c r="OCI60" s="372"/>
      <c r="OCJ60" s="372"/>
      <c r="OCK60" s="372"/>
      <c r="OCL60" s="372"/>
      <c r="OCM60" s="372"/>
      <c r="OCN60" s="372"/>
      <c r="OCO60" s="372"/>
      <c r="OCP60" s="372"/>
      <c r="OCQ60" s="372"/>
      <c r="OCR60" s="372"/>
      <c r="OCS60" s="372"/>
      <c r="OCT60" s="372"/>
      <c r="OCU60" s="372"/>
      <c r="OCV60" s="372"/>
      <c r="OCW60" s="372"/>
      <c r="OCX60" s="372"/>
      <c r="OCY60" s="372"/>
      <c r="OCZ60" s="372"/>
      <c r="ODA60" s="372"/>
      <c r="ODB60" s="372"/>
      <c r="ODC60" s="372"/>
      <c r="ODD60" s="372"/>
      <c r="ODE60" s="372"/>
      <c r="ODF60" s="372"/>
      <c r="ODG60" s="372"/>
      <c r="ODH60" s="372"/>
      <c r="ODI60" s="372"/>
      <c r="ODJ60" s="372"/>
      <c r="ODK60" s="372"/>
      <c r="ODL60" s="372"/>
      <c r="ODM60" s="372"/>
      <c r="ODN60" s="372"/>
      <c r="ODO60" s="372"/>
      <c r="ODP60" s="372"/>
      <c r="ODQ60" s="372"/>
      <c r="ODR60" s="372"/>
      <c r="ODS60" s="372"/>
      <c r="ODT60" s="372"/>
      <c r="ODU60" s="372"/>
      <c r="ODV60" s="372"/>
      <c r="ODW60" s="372"/>
      <c r="ODX60" s="372"/>
      <c r="ODY60" s="372"/>
      <c r="ODZ60" s="372"/>
      <c r="OEA60" s="372"/>
      <c r="OEB60" s="372"/>
      <c r="OEC60" s="372"/>
      <c r="OED60" s="372"/>
      <c r="OEE60" s="372"/>
      <c r="OEF60" s="372"/>
      <c r="OEG60" s="372"/>
      <c r="OEH60" s="372"/>
      <c r="OEI60" s="372"/>
      <c r="OEJ60" s="372"/>
      <c r="OEK60" s="372"/>
      <c r="OEL60" s="372"/>
      <c r="OEM60" s="372"/>
      <c r="OEN60" s="372"/>
      <c r="OEO60" s="372"/>
      <c r="OEP60" s="372"/>
      <c r="OEQ60" s="372"/>
      <c r="OER60" s="372"/>
      <c r="OES60" s="372"/>
      <c r="OET60" s="372"/>
      <c r="OEU60" s="372"/>
      <c r="OEV60" s="372"/>
      <c r="OEW60" s="372"/>
      <c r="OEX60" s="372"/>
      <c r="OEY60" s="372"/>
      <c r="OEZ60" s="372"/>
      <c r="OFA60" s="372"/>
      <c r="OFB60" s="372"/>
      <c r="OFC60" s="372"/>
      <c r="OFD60" s="372"/>
      <c r="OFE60" s="372"/>
      <c r="OFF60" s="372"/>
      <c r="OFG60" s="372"/>
      <c r="OFH60" s="372"/>
      <c r="OFI60" s="372"/>
      <c r="OFJ60" s="372"/>
      <c r="OFK60" s="372"/>
      <c r="OFL60" s="372"/>
      <c r="OFM60" s="372"/>
      <c r="OFN60" s="372"/>
      <c r="OFO60" s="372"/>
      <c r="OFP60" s="372"/>
      <c r="OFQ60" s="372"/>
      <c r="OFR60" s="372"/>
      <c r="OFS60" s="372"/>
      <c r="OFT60" s="372"/>
      <c r="OFU60" s="372"/>
      <c r="OFV60" s="372"/>
      <c r="OFW60" s="372"/>
      <c r="OFX60" s="372"/>
      <c r="OFY60" s="372"/>
      <c r="OFZ60" s="372"/>
      <c r="OGA60" s="372"/>
      <c r="OGB60" s="372"/>
      <c r="OGC60" s="372"/>
      <c r="OGD60" s="372"/>
      <c r="OGE60" s="372"/>
      <c r="OGF60" s="372"/>
      <c r="OGG60" s="372"/>
      <c r="OGH60" s="372"/>
      <c r="OGI60" s="372"/>
      <c r="OGJ60" s="372"/>
      <c r="OGK60" s="372"/>
      <c r="OGL60" s="372"/>
      <c r="OGM60" s="372"/>
      <c r="OGN60" s="372"/>
      <c r="OGO60" s="372"/>
      <c r="OGP60" s="372"/>
      <c r="OGQ60" s="372"/>
      <c r="OGR60" s="372"/>
      <c r="OGS60" s="372"/>
      <c r="OGT60" s="372"/>
      <c r="OGU60" s="372"/>
      <c r="OGV60" s="372"/>
      <c r="OGW60" s="372"/>
      <c r="OGX60" s="372"/>
      <c r="OGY60" s="372"/>
      <c r="OGZ60" s="372"/>
      <c r="OHA60" s="372"/>
      <c r="OHB60" s="372"/>
      <c r="OHC60" s="372"/>
      <c r="OHD60" s="372"/>
      <c r="OHE60" s="372"/>
      <c r="OHF60" s="372"/>
      <c r="OHG60" s="372"/>
      <c r="OHH60" s="372"/>
      <c r="OHI60" s="372"/>
      <c r="OHJ60" s="372"/>
      <c r="OHK60" s="372"/>
      <c r="OHL60" s="372"/>
      <c r="OHM60" s="372"/>
      <c r="OHN60" s="372"/>
      <c r="OHO60" s="372"/>
      <c r="OHP60" s="372"/>
      <c r="OHQ60" s="372"/>
      <c r="OHR60" s="372"/>
      <c r="OHS60" s="372"/>
      <c r="OHT60" s="372"/>
      <c r="OHU60" s="372"/>
      <c r="OHV60" s="372"/>
      <c r="OHW60" s="372"/>
      <c r="OHX60" s="372"/>
      <c r="OHY60" s="372"/>
      <c r="OHZ60" s="372"/>
      <c r="OIA60" s="372"/>
      <c r="OIB60" s="372"/>
      <c r="OIC60" s="372"/>
      <c r="OID60" s="372"/>
      <c r="OIE60" s="372"/>
      <c r="OIF60" s="372"/>
      <c r="OIG60" s="372"/>
      <c r="OIH60" s="372"/>
      <c r="OII60" s="372"/>
      <c r="OIJ60" s="372"/>
      <c r="OIK60" s="372"/>
      <c r="OIL60" s="372"/>
      <c r="OIM60" s="372"/>
      <c r="OIN60" s="372"/>
      <c r="OIO60" s="372"/>
      <c r="OIP60" s="372"/>
      <c r="OIQ60" s="372"/>
      <c r="OIR60" s="372"/>
      <c r="OIS60" s="372"/>
      <c r="OIT60" s="372"/>
      <c r="OIU60" s="372"/>
      <c r="OIV60" s="372"/>
      <c r="OIW60" s="372"/>
      <c r="OIX60" s="372"/>
      <c r="OIY60" s="372"/>
      <c r="OIZ60" s="372"/>
      <c r="OJA60" s="372"/>
      <c r="OJB60" s="372"/>
      <c r="OJC60" s="372"/>
      <c r="OJD60" s="372"/>
      <c r="OJE60" s="372"/>
      <c r="OJF60" s="372"/>
      <c r="OJG60" s="372"/>
      <c r="OJH60" s="372"/>
      <c r="OJI60" s="372"/>
      <c r="OJJ60" s="372"/>
      <c r="OJK60" s="372"/>
      <c r="OJL60" s="372"/>
      <c r="OJM60" s="372"/>
      <c r="OJN60" s="372"/>
      <c r="OJO60" s="372"/>
      <c r="OJP60" s="372"/>
      <c r="OJQ60" s="372"/>
      <c r="OJR60" s="372"/>
      <c r="OJS60" s="372"/>
      <c r="OJT60" s="372"/>
      <c r="OJU60" s="372"/>
      <c r="OJV60" s="372"/>
      <c r="OJW60" s="372"/>
      <c r="OJX60" s="372"/>
      <c r="OJY60" s="372"/>
      <c r="OJZ60" s="372"/>
      <c r="OKA60" s="372"/>
      <c r="OKB60" s="372"/>
      <c r="OKC60" s="372"/>
      <c r="OKD60" s="372"/>
      <c r="OKE60" s="372"/>
      <c r="OKF60" s="372"/>
      <c r="OKG60" s="372"/>
      <c r="OKH60" s="372"/>
      <c r="OKI60" s="372"/>
      <c r="OKJ60" s="372"/>
      <c r="OKK60" s="372"/>
      <c r="OKL60" s="372"/>
      <c r="OKM60" s="372"/>
      <c r="OKN60" s="372"/>
      <c r="OKO60" s="372"/>
      <c r="OKP60" s="372"/>
      <c r="OKQ60" s="372"/>
      <c r="OKR60" s="372"/>
      <c r="OKS60" s="372"/>
      <c r="OKT60" s="372"/>
      <c r="OKU60" s="372"/>
      <c r="OKV60" s="372"/>
      <c r="OKW60" s="372"/>
      <c r="OKX60" s="372"/>
      <c r="OKY60" s="372"/>
      <c r="OKZ60" s="372"/>
      <c r="OLA60" s="372"/>
      <c r="OLB60" s="372"/>
      <c r="OLC60" s="372"/>
      <c r="OLD60" s="372"/>
      <c r="OLE60" s="372"/>
      <c r="OLF60" s="372"/>
      <c r="OLG60" s="372"/>
      <c r="OLH60" s="372"/>
      <c r="OLI60" s="372"/>
      <c r="OLJ60" s="372"/>
      <c r="OLK60" s="372"/>
      <c r="OLL60" s="372"/>
      <c r="OLM60" s="372"/>
      <c r="OLN60" s="372"/>
      <c r="OLO60" s="372"/>
      <c r="OLP60" s="372"/>
      <c r="OLQ60" s="372"/>
      <c r="OLR60" s="372"/>
      <c r="OLS60" s="372"/>
      <c r="OLT60" s="372"/>
      <c r="OLU60" s="372"/>
      <c r="OLV60" s="372"/>
      <c r="OLW60" s="372"/>
      <c r="OLX60" s="372"/>
      <c r="OLY60" s="372"/>
      <c r="OLZ60" s="372"/>
      <c r="OMA60" s="372"/>
      <c r="OMB60" s="372"/>
      <c r="OMC60" s="372"/>
      <c r="OMD60" s="372"/>
      <c r="OME60" s="372"/>
      <c r="OMF60" s="372"/>
      <c r="OMG60" s="372"/>
      <c r="OMH60" s="372"/>
      <c r="OMI60" s="372"/>
      <c r="OMJ60" s="372"/>
      <c r="OMK60" s="372"/>
      <c r="OML60" s="372"/>
      <c r="OMM60" s="372"/>
      <c r="OMN60" s="372"/>
      <c r="OMO60" s="372"/>
      <c r="OMP60" s="372"/>
      <c r="OMQ60" s="372"/>
      <c r="OMR60" s="372"/>
      <c r="OMS60" s="372"/>
      <c r="OMT60" s="372"/>
      <c r="OMU60" s="372"/>
      <c r="OMV60" s="372"/>
      <c r="OMW60" s="372"/>
      <c r="OMX60" s="372"/>
      <c r="OMY60" s="372"/>
      <c r="OMZ60" s="372"/>
      <c r="ONA60" s="372"/>
      <c r="ONB60" s="372"/>
      <c r="ONC60" s="372"/>
      <c r="OND60" s="372"/>
      <c r="ONE60" s="372"/>
      <c r="ONF60" s="372"/>
      <c r="ONG60" s="372"/>
      <c r="ONH60" s="372"/>
      <c r="ONI60" s="372"/>
      <c r="ONJ60" s="372"/>
      <c r="ONK60" s="372"/>
      <c r="ONL60" s="372"/>
      <c r="ONM60" s="372"/>
      <c r="ONN60" s="372"/>
      <c r="ONO60" s="372"/>
      <c r="ONP60" s="372"/>
      <c r="ONQ60" s="372"/>
      <c r="ONR60" s="372"/>
      <c r="ONS60" s="372"/>
      <c r="ONT60" s="372"/>
      <c r="ONU60" s="372"/>
      <c r="ONV60" s="372"/>
      <c r="ONW60" s="372"/>
      <c r="ONX60" s="372"/>
      <c r="ONY60" s="372"/>
      <c r="ONZ60" s="372"/>
      <c r="OOA60" s="372"/>
      <c r="OOB60" s="372"/>
      <c r="OOC60" s="372"/>
      <c r="OOD60" s="372"/>
      <c r="OOE60" s="372"/>
      <c r="OOF60" s="372"/>
      <c r="OOG60" s="372"/>
      <c r="OOH60" s="372"/>
      <c r="OOI60" s="372"/>
      <c r="OOJ60" s="372"/>
      <c r="OOK60" s="372"/>
      <c r="OOL60" s="372"/>
      <c r="OOM60" s="372"/>
      <c r="OON60" s="372"/>
      <c r="OOO60" s="372"/>
      <c r="OOP60" s="372"/>
      <c r="OOQ60" s="372"/>
      <c r="OOR60" s="372"/>
      <c r="OOS60" s="372"/>
      <c r="OOT60" s="372"/>
      <c r="OOU60" s="372"/>
      <c r="OOV60" s="372"/>
      <c r="OOW60" s="372"/>
      <c r="OOX60" s="372"/>
      <c r="OOY60" s="372"/>
      <c r="OOZ60" s="372"/>
      <c r="OPA60" s="372"/>
      <c r="OPB60" s="372"/>
      <c r="OPC60" s="372"/>
      <c r="OPD60" s="372"/>
      <c r="OPE60" s="372"/>
      <c r="OPF60" s="372"/>
      <c r="OPG60" s="372"/>
      <c r="OPH60" s="372"/>
      <c r="OPI60" s="372"/>
      <c r="OPJ60" s="372"/>
      <c r="OPK60" s="372"/>
      <c r="OPL60" s="372"/>
      <c r="OPM60" s="372"/>
      <c r="OPN60" s="372"/>
      <c r="OPO60" s="372"/>
      <c r="OPP60" s="372"/>
      <c r="OPQ60" s="372"/>
      <c r="OPR60" s="372"/>
      <c r="OPS60" s="372"/>
      <c r="OPT60" s="372"/>
      <c r="OPU60" s="372"/>
      <c r="OPV60" s="372"/>
      <c r="OPW60" s="372"/>
      <c r="OPX60" s="372"/>
      <c r="OPY60" s="372"/>
      <c r="OPZ60" s="372"/>
      <c r="OQA60" s="372"/>
      <c r="OQB60" s="372"/>
      <c r="OQC60" s="372"/>
      <c r="OQD60" s="372"/>
      <c r="OQE60" s="372"/>
      <c r="OQF60" s="372"/>
      <c r="OQG60" s="372"/>
      <c r="OQH60" s="372"/>
      <c r="OQI60" s="372"/>
      <c r="OQJ60" s="372"/>
      <c r="OQK60" s="372"/>
      <c r="OQL60" s="372"/>
      <c r="OQM60" s="372"/>
      <c r="OQN60" s="372"/>
      <c r="OQO60" s="372"/>
      <c r="OQP60" s="372"/>
      <c r="OQQ60" s="372"/>
      <c r="OQR60" s="372"/>
      <c r="OQS60" s="372"/>
      <c r="OQT60" s="372"/>
      <c r="OQU60" s="372"/>
      <c r="OQV60" s="372"/>
      <c r="OQW60" s="372"/>
      <c r="OQX60" s="372"/>
      <c r="OQY60" s="372"/>
      <c r="OQZ60" s="372"/>
      <c r="ORA60" s="372"/>
      <c r="ORB60" s="372"/>
      <c r="ORC60" s="372"/>
      <c r="ORD60" s="372"/>
      <c r="ORE60" s="372"/>
      <c r="ORF60" s="372"/>
      <c r="ORG60" s="372"/>
      <c r="ORH60" s="372"/>
      <c r="ORI60" s="372"/>
      <c r="ORJ60" s="372"/>
      <c r="ORK60" s="372"/>
      <c r="ORL60" s="372"/>
      <c r="ORM60" s="372"/>
      <c r="ORN60" s="372"/>
      <c r="ORO60" s="372"/>
      <c r="ORP60" s="372"/>
      <c r="ORQ60" s="372"/>
      <c r="ORR60" s="372"/>
      <c r="ORS60" s="372"/>
      <c r="ORT60" s="372"/>
      <c r="ORU60" s="372"/>
      <c r="ORV60" s="372"/>
      <c r="ORW60" s="372"/>
      <c r="ORX60" s="372"/>
      <c r="ORY60" s="372"/>
      <c r="ORZ60" s="372"/>
      <c r="OSA60" s="372"/>
      <c r="OSB60" s="372"/>
      <c r="OSC60" s="372"/>
      <c r="OSD60" s="372"/>
      <c r="OSE60" s="372"/>
      <c r="OSF60" s="372"/>
      <c r="OSG60" s="372"/>
      <c r="OSH60" s="372"/>
      <c r="OSI60" s="372"/>
      <c r="OSJ60" s="372"/>
      <c r="OSK60" s="372"/>
      <c r="OSL60" s="372"/>
      <c r="OSM60" s="372"/>
      <c r="OSN60" s="372"/>
      <c r="OSO60" s="372"/>
      <c r="OSP60" s="372"/>
      <c r="OSQ60" s="372"/>
      <c r="OSR60" s="372"/>
      <c r="OSS60" s="372"/>
      <c r="OST60" s="372"/>
      <c r="OSU60" s="372"/>
      <c r="OSV60" s="372"/>
      <c r="OSW60" s="372"/>
      <c r="OSX60" s="372"/>
      <c r="OSY60" s="372"/>
      <c r="OSZ60" s="372"/>
      <c r="OTA60" s="372"/>
      <c r="OTB60" s="372"/>
      <c r="OTC60" s="372"/>
      <c r="OTD60" s="372"/>
      <c r="OTE60" s="372"/>
      <c r="OTF60" s="372"/>
      <c r="OTG60" s="372"/>
      <c r="OTH60" s="372"/>
      <c r="OTI60" s="372"/>
      <c r="OTJ60" s="372"/>
      <c r="OTK60" s="372"/>
      <c r="OTL60" s="372"/>
      <c r="OTM60" s="372"/>
      <c r="OTN60" s="372"/>
      <c r="OTO60" s="372"/>
      <c r="OTP60" s="372"/>
      <c r="OTQ60" s="372"/>
      <c r="OTR60" s="372"/>
      <c r="OTS60" s="372"/>
      <c r="OTT60" s="372"/>
      <c r="OTU60" s="372"/>
      <c r="OTV60" s="372"/>
      <c r="OTW60" s="372"/>
      <c r="OTX60" s="372"/>
      <c r="OTY60" s="372"/>
      <c r="OTZ60" s="372"/>
      <c r="OUA60" s="372"/>
      <c r="OUB60" s="372"/>
      <c r="OUC60" s="372"/>
      <c r="OUD60" s="372"/>
      <c r="OUE60" s="372"/>
      <c r="OUF60" s="372"/>
      <c r="OUG60" s="372"/>
      <c r="OUH60" s="372"/>
      <c r="OUI60" s="372"/>
      <c r="OUJ60" s="372"/>
      <c r="OUK60" s="372"/>
      <c r="OUL60" s="372"/>
      <c r="OUM60" s="372"/>
      <c r="OUN60" s="372"/>
      <c r="OUO60" s="372"/>
      <c r="OUP60" s="372"/>
      <c r="OUQ60" s="372"/>
      <c r="OUR60" s="372"/>
      <c r="OUS60" s="372"/>
      <c r="OUT60" s="372"/>
      <c r="OUU60" s="372"/>
      <c r="OUV60" s="372"/>
      <c r="OUW60" s="372"/>
      <c r="OUX60" s="372"/>
      <c r="OUY60" s="372"/>
      <c r="OUZ60" s="372"/>
      <c r="OVA60" s="372"/>
      <c r="OVB60" s="372"/>
      <c r="OVC60" s="372"/>
      <c r="OVD60" s="372"/>
      <c r="OVE60" s="372"/>
      <c r="OVF60" s="372"/>
      <c r="OVG60" s="372"/>
      <c r="OVH60" s="372"/>
      <c r="OVI60" s="372"/>
      <c r="OVJ60" s="372"/>
      <c r="OVK60" s="372"/>
      <c r="OVL60" s="372"/>
      <c r="OVM60" s="372"/>
      <c r="OVN60" s="372"/>
      <c r="OVO60" s="372"/>
      <c r="OVP60" s="372"/>
      <c r="OVQ60" s="372"/>
      <c r="OVR60" s="372"/>
      <c r="OVS60" s="372"/>
      <c r="OVT60" s="372"/>
      <c r="OVU60" s="372"/>
      <c r="OVV60" s="372"/>
      <c r="OVW60" s="372"/>
      <c r="OVX60" s="372"/>
      <c r="OVY60" s="372"/>
      <c r="OVZ60" s="372"/>
      <c r="OWA60" s="372"/>
      <c r="OWB60" s="372"/>
      <c r="OWC60" s="372"/>
      <c r="OWD60" s="372"/>
      <c r="OWE60" s="372"/>
      <c r="OWF60" s="372"/>
      <c r="OWG60" s="372"/>
      <c r="OWH60" s="372"/>
      <c r="OWI60" s="372"/>
      <c r="OWJ60" s="372"/>
      <c r="OWK60" s="372"/>
      <c r="OWL60" s="372"/>
      <c r="OWM60" s="372"/>
      <c r="OWN60" s="372"/>
      <c r="OWO60" s="372"/>
      <c r="OWP60" s="372"/>
      <c r="OWQ60" s="372"/>
      <c r="OWR60" s="372"/>
      <c r="OWS60" s="372"/>
      <c r="OWT60" s="372"/>
      <c r="OWU60" s="372"/>
      <c r="OWV60" s="372"/>
      <c r="OWW60" s="372"/>
      <c r="OWX60" s="372"/>
      <c r="OWY60" s="372"/>
      <c r="OWZ60" s="372"/>
      <c r="OXA60" s="372"/>
      <c r="OXB60" s="372"/>
      <c r="OXC60" s="372"/>
      <c r="OXD60" s="372"/>
      <c r="OXE60" s="372"/>
      <c r="OXF60" s="372"/>
      <c r="OXG60" s="372"/>
      <c r="OXH60" s="372"/>
      <c r="OXI60" s="372"/>
      <c r="OXJ60" s="372"/>
      <c r="OXK60" s="372"/>
      <c r="OXL60" s="372"/>
      <c r="OXM60" s="372"/>
      <c r="OXN60" s="372"/>
      <c r="OXO60" s="372"/>
      <c r="OXP60" s="372"/>
      <c r="OXQ60" s="372"/>
      <c r="OXR60" s="372"/>
      <c r="OXS60" s="372"/>
      <c r="OXT60" s="372"/>
      <c r="OXU60" s="372"/>
      <c r="OXV60" s="372"/>
      <c r="OXW60" s="372"/>
      <c r="OXX60" s="372"/>
      <c r="OXY60" s="372"/>
      <c r="OXZ60" s="372"/>
      <c r="OYA60" s="372"/>
      <c r="OYB60" s="372"/>
      <c r="OYC60" s="372"/>
      <c r="OYD60" s="372"/>
      <c r="OYE60" s="372"/>
      <c r="OYF60" s="372"/>
      <c r="OYG60" s="372"/>
      <c r="OYH60" s="372"/>
      <c r="OYI60" s="372"/>
      <c r="OYJ60" s="372"/>
      <c r="OYK60" s="372"/>
      <c r="OYL60" s="372"/>
      <c r="OYM60" s="372"/>
      <c r="OYN60" s="372"/>
      <c r="OYO60" s="372"/>
      <c r="OYP60" s="372"/>
      <c r="OYQ60" s="372"/>
      <c r="OYR60" s="372"/>
      <c r="OYS60" s="372"/>
      <c r="OYT60" s="372"/>
      <c r="OYU60" s="372"/>
      <c r="OYV60" s="372"/>
      <c r="OYW60" s="372"/>
      <c r="OYX60" s="372"/>
      <c r="OYY60" s="372"/>
      <c r="OYZ60" s="372"/>
      <c r="OZA60" s="372"/>
      <c r="OZB60" s="372"/>
      <c r="OZC60" s="372"/>
      <c r="OZD60" s="372"/>
      <c r="OZE60" s="372"/>
      <c r="OZF60" s="372"/>
      <c r="OZG60" s="372"/>
      <c r="OZH60" s="372"/>
      <c r="OZI60" s="372"/>
      <c r="OZJ60" s="372"/>
      <c r="OZK60" s="372"/>
      <c r="OZL60" s="372"/>
      <c r="OZM60" s="372"/>
      <c r="OZN60" s="372"/>
      <c r="OZO60" s="372"/>
      <c r="OZP60" s="372"/>
      <c r="OZQ60" s="372"/>
      <c r="OZR60" s="372"/>
      <c r="OZS60" s="372"/>
      <c r="OZT60" s="372"/>
      <c r="OZU60" s="372"/>
      <c r="OZV60" s="372"/>
      <c r="OZW60" s="372"/>
      <c r="OZX60" s="372"/>
      <c r="OZY60" s="372"/>
      <c r="OZZ60" s="372"/>
      <c r="PAA60" s="372"/>
      <c r="PAB60" s="372"/>
      <c r="PAC60" s="372"/>
      <c r="PAD60" s="372"/>
      <c r="PAE60" s="372"/>
      <c r="PAF60" s="372"/>
      <c r="PAG60" s="372"/>
      <c r="PAH60" s="372"/>
      <c r="PAI60" s="372"/>
      <c r="PAJ60" s="372"/>
      <c r="PAK60" s="372"/>
      <c r="PAL60" s="372"/>
      <c r="PAM60" s="372"/>
      <c r="PAN60" s="372"/>
      <c r="PAO60" s="372"/>
      <c r="PAP60" s="372"/>
      <c r="PAQ60" s="372"/>
      <c r="PAR60" s="372"/>
      <c r="PAS60" s="372"/>
      <c r="PAT60" s="372"/>
      <c r="PAU60" s="372"/>
      <c r="PAV60" s="372"/>
      <c r="PAW60" s="372"/>
      <c r="PAX60" s="372"/>
      <c r="PAY60" s="372"/>
      <c r="PAZ60" s="372"/>
      <c r="PBA60" s="372"/>
      <c r="PBB60" s="372"/>
      <c r="PBC60" s="372"/>
      <c r="PBD60" s="372"/>
      <c r="PBE60" s="372"/>
      <c r="PBF60" s="372"/>
      <c r="PBG60" s="372"/>
      <c r="PBH60" s="372"/>
      <c r="PBI60" s="372"/>
      <c r="PBJ60" s="372"/>
      <c r="PBK60" s="372"/>
      <c r="PBL60" s="372"/>
      <c r="PBM60" s="372"/>
      <c r="PBN60" s="372"/>
      <c r="PBO60" s="372"/>
      <c r="PBP60" s="372"/>
      <c r="PBQ60" s="372"/>
      <c r="PBR60" s="372"/>
      <c r="PBS60" s="372"/>
      <c r="PBT60" s="372"/>
      <c r="PBU60" s="372"/>
      <c r="PBV60" s="372"/>
      <c r="PBW60" s="372"/>
      <c r="PBX60" s="372"/>
      <c r="PBY60" s="372"/>
      <c r="PBZ60" s="372"/>
      <c r="PCA60" s="372"/>
      <c r="PCB60" s="372"/>
      <c r="PCC60" s="372"/>
      <c r="PCD60" s="372"/>
      <c r="PCE60" s="372"/>
      <c r="PCF60" s="372"/>
      <c r="PCG60" s="372"/>
      <c r="PCH60" s="372"/>
      <c r="PCI60" s="372"/>
      <c r="PCJ60" s="372"/>
      <c r="PCK60" s="372"/>
      <c r="PCL60" s="372"/>
      <c r="PCM60" s="372"/>
      <c r="PCN60" s="372"/>
      <c r="PCO60" s="372"/>
      <c r="PCP60" s="372"/>
      <c r="PCQ60" s="372"/>
      <c r="PCR60" s="372"/>
      <c r="PCS60" s="372"/>
      <c r="PCT60" s="372"/>
      <c r="PCU60" s="372"/>
      <c r="PCV60" s="372"/>
      <c r="PCW60" s="372"/>
      <c r="PCX60" s="372"/>
      <c r="PCY60" s="372"/>
      <c r="PCZ60" s="372"/>
      <c r="PDA60" s="372"/>
      <c r="PDB60" s="372"/>
      <c r="PDC60" s="372"/>
      <c r="PDD60" s="372"/>
      <c r="PDE60" s="372"/>
      <c r="PDF60" s="372"/>
      <c r="PDG60" s="372"/>
      <c r="PDH60" s="372"/>
      <c r="PDI60" s="372"/>
      <c r="PDJ60" s="372"/>
      <c r="PDK60" s="372"/>
      <c r="PDL60" s="372"/>
      <c r="PDM60" s="372"/>
      <c r="PDN60" s="372"/>
      <c r="PDO60" s="372"/>
      <c r="PDP60" s="372"/>
      <c r="PDQ60" s="372"/>
      <c r="PDR60" s="372"/>
      <c r="PDS60" s="372"/>
      <c r="PDT60" s="372"/>
      <c r="PDU60" s="372"/>
      <c r="PDV60" s="372"/>
      <c r="PDW60" s="372"/>
      <c r="PDX60" s="372"/>
      <c r="PDY60" s="372"/>
      <c r="PDZ60" s="372"/>
      <c r="PEA60" s="372"/>
      <c r="PEB60" s="372"/>
      <c r="PEC60" s="372"/>
      <c r="PED60" s="372"/>
      <c r="PEE60" s="372"/>
      <c r="PEF60" s="372"/>
      <c r="PEG60" s="372"/>
      <c r="PEH60" s="372"/>
      <c r="PEI60" s="372"/>
      <c r="PEJ60" s="372"/>
      <c r="PEK60" s="372"/>
      <c r="PEL60" s="372"/>
      <c r="PEM60" s="372"/>
      <c r="PEN60" s="372"/>
      <c r="PEO60" s="372"/>
      <c r="PEP60" s="372"/>
      <c r="PEQ60" s="372"/>
      <c r="PER60" s="372"/>
      <c r="PES60" s="372"/>
      <c r="PET60" s="372"/>
      <c r="PEU60" s="372"/>
      <c r="PEV60" s="372"/>
      <c r="PEW60" s="372"/>
      <c r="PEX60" s="372"/>
      <c r="PEY60" s="372"/>
      <c r="PEZ60" s="372"/>
      <c r="PFA60" s="372"/>
      <c r="PFB60" s="372"/>
      <c r="PFC60" s="372"/>
      <c r="PFD60" s="372"/>
      <c r="PFE60" s="372"/>
      <c r="PFF60" s="372"/>
      <c r="PFG60" s="372"/>
      <c r="PFH60" s="372"/>
      <c r="PFI60" s="372"/>
      <c r="PFJ60" s="372"/>
      <c r="PFK60" s="372"/>
      <c r="PFL60" s="372"/>
      <c r="PFM60" s="372"/>
      <c r="PFN60" s="372"/>
      <c r="PFO60" s="372"/>
      <c r="PFP60" s="372"/>
      <c r="PFQ60" s="372"/>
      <c r="PFR60" s="372"/>
      <c r="PFS60" s="372"/>
      <c r="PFT60" s="372"/>
      <c r="PFU60" s="372"/>
      <c r="PFV60" s="372"/>
      <c r="PFW60" s="372"/>
      <c r="PFX60" s="372"/>
      <c r="PFY60" s="372"/>
      <c r="PFZ60" s="372"/>
      <c r="PGA60" s="372"/>
      <c r="PGB60" s="372"/>
      <c r="PGC60" s="372"/>
      <c r="PGD60" s="372"/>
      <c r="PGE60" s="372"/>
      <c r="PGF60" s="372"/>
      <c r="PGG60" s="372"/>
      <c r="PGH60" s="372"/>
      <c r="PGI60" s="372"/>
      <c r="PGJ60" s="372"/>
      <c r="PGK60" s="372"/>
      <c r="PGL60" s="372"/>
      <c r="PGM60" s="372"/>
      <c r="PGN60" s="372"/>
      <c r="PGO60" s="372"/>
      <c r="PGP60" s="372"/>
      <c r="PGQ60" s="372"/>
      <c r="PGR60" s="372"/>
      <c r="PGS60" s="372"/>
      <c r="PGT60" s="372"/>
      <c r="PGU60" s="372"/>
      <c r="PGV60" s="372"/>
      <c r="PGW60" s="372"/>
      <c r="PGX60" s="372"/>
      <c r="PGY60" s="372"/>
      <c r="PGZ60" s="372"/>
      <c r="PHA60" s="372"/>
      <c r="PHB60" s="372"/>
      <c r="PHC60" s="372"/>
      <c r="PHD60" s="372"/>
      <c r="PHE60" s="372"/>
      <c r="PHF60" s="372"/>
      <c r="PHG60" s="372"/>
      <c r="PHH60" s="372"/>
      <c r="PHI60" s="372"/>
      <c r="PHJ60" s="372"/>
      <c r="PHK60" s="372"/>
      <c r="PHL60" s="372"/>
      <c r="PHM60" s="372"/>
      <c r="PHN60" s="372"/>
      <c r="PHO60" s="372"/>
      <c r="PHP60" s="372"/>
      <c r="PHQ60" s="372"/>
      <c r="PHR60" s="372"/>
      <c r="PHS60" s="372"/>
      <c r="PHT60" s="372"/>
      <c r="PHU60" s="372"/>
      <c r="PHV60" s="372"/>
      <c r="PHW60" s="372"/>
      <c r="PHX60" s="372"/>
      <c r="PHY60" s="372"/>
      <c r="PHZ60" s="372"/>
      <c r="PIA60" s="372"/>
      <c r="PIB60" s="372"/>
      <c r="PIC60" s="372"/>
      <c r="PID60" s="372"/>
      <c r="PIE60" s="372"/>
      <c r="PIF60" s="372"/>
      <c r="PIG60" s="372"/>
      <c r="PIH60" s="372"/>
      <c r="PII60" s="372"/>
      <c r="PIJ60" s="372"/>
      <c r="PIK60" s="372"/>
      <c r="PIL60" s="372"/>
      <c r="PIM60" s="372"/>
      <c r="PIN60" s="372"/>
      <c r="PIO60" s="372"/>
      <c r="PIP60" s="372"/>
      <c r="PIQ60" s="372"/>
      <c r="PIR60" s="372"/>
      <c r="PIS60" s="372"/>
      <c r="PIT60" s="372"/>
      <c r="PIU60" s="372"/>
      <c r="PIV60" s="372"/>
      <c r="PIW60" s="372"/>
      <c r="PIX60" s="372"/>
      <c r="PIY60" s="372"/>
      <c r="PIZ60" s="372"/>
      <c r="PJA60" s="372"/>
      <c r="PJB60" s="372"/>
      <c r="PJC60" s="372"/>
      <c r="PJD60" s="372"/>
      <c r="PJE60" s="372"/>
      <c r="PJF60" s="372"/>
      <c r="PJG60" s="372"/>
      <c r="PJH60" s="372"/>
      <c r="PJI60" s="372"/>
      <c r="PJJ60" s="372"/>
      <c r="PJK60" s="372"/>
      <c r="PJL60" s="372"/>
      <c r="PJM60" s="372"/>
      <c r="PJN60" s="372"/>
      <c r="PJO60" s="372"/>
      <c r="PJP60" s="372"/>
      <c r="PJQ60" s="372"/>
      <c r="PJR60" s="372"/>
      <c r="PJS60" s="372"/>
      <c r="PJT60" s="372"/>
      <c r="PJU60" s="372"/>
      <c r="PJV60" s="372"/>
      <c r="PJW60" s="372"/>
      <c r="PJX60" s="372"/>
      <c r="PJY60" s="372"/>
      <c r="PJZ60" s="372"/>
      <c r="PKA60" s="372"/>
      <c r="PKB60" s="372"/>
      <c r="PKC60" s="372"/>
      <c r="PKD60" s="372"/>
      <c r="PKE60" s="372"/>
      <c r="PKF60" s="372"/>
      <c r="PKG60" s="372"/>
      <c r="PKH60" s="372"/>
      <c r="PKI60" s="372"/>
      <c r="PKJ60" s="372"/>
      <c r="PKK60" s="372"/>
      <c r="PKL60" s="372"/>
      <c r="PKM60" s="372"/>
      <c r="PKN60" s="372"/>
      <c r="PKO60" s="372"/>
      <c r="PKP60" s="372"/>
      <c r="PKQ60" s="372"/>
      <c r="PKR60" s="372"/>
      <c r="PKS60" s="372"/>
      <c r="PKT60" s="372"/>
      <c r="PKU60" s="372"/>
      <c r="PKV60" s="372"/>
      <c r="PKW60" s="372"/>
      <c r="PKX60" s="372"/>
      <c r="PKY60" s="372"/>
      <c r="PKZ60" s="372"/>
      <c r="PLA60" s="372"/>
      <c r="PLB60" s="372"/>
      <c r="PLC60" s="372"/>
      <c r="PLD60" s="372"/>
      <c r="PLE60" s="372"/>
      <c r="PLF60" s="372"/>
      <c r="PLG60" s="372"/>
      <c r="PLH60" s="372"/>
      <c r="PLI60" s="372"/>
      <c r="PLJ60" s="372"/>
      <c r="PLK60" s="372"/>
      <c r="PLL60" s="372"/>
      <c r="PLM60" s="372"/>
      <c r="PLN60" s="372"/>
      <c r="PLO60" s="372"/>
      <c r="PLP60" s="372"/>
      <c r="PLQ60" s="372"/>
      <c r="PLR60" s="372"/>
      <c r="PLS60" s="372"/>
      <c r="PLT60" s="372"/>
      <c r="PLU60" s="372"/>
      <c r="PLV60" s="372"/>
      <c r="PLW60" s="372"/>
      <c r="PLX60" s="372"/>
      <c r="PLY60" s="372"/>
      <c r="PLZ60" s="372"/>
      <c r="PMA60" s="372"/>
      <c r="PMB60" s="372"/>
      <c r="PMC60" s="372"/>
      <c r="PMD60" s="372"/>
      <c r="PME60" s="372"/>
      <c r="PMF60" s="372"/>
      <c r="PMG60" s="372"/>
      <c r="PMH60" s="372"/>
      <c r="PMI60" s="372"/>
      <c r="PMJ60" s="372"/>
      <c r="PMK60" s="372"/>
      <c r="PML60" s="372"/>
      <c r="PMM60" s="372"/>
      <c r="PMN60" s="372"/>
      <c r="PMO60" s="372"/>
      <c r="PMP60" s="372"/>
      <c r="PMQ60" s="372"/>
      <c r="PMR60" s="372"/>
      <c r="PMS60" s="372"/>
      <c r="PMT60" s="372"/>
      <c r="PMU60" s="372"/>
      <c r="PMV60" s="372"/>
      <c r="PMW60" s="372"/>
      <c r="PMX60" s="372"/>
      <c r="PMY60" s="372"/>
      <c r="PMZ60" s="372"/>
      <c r="PNA60" s="372"/>
      <c r="PNB60" s="372"/>
      <c r="PNC60" s="372"/>
      <c r="PND60" s="372"/>
      <c r="PNE60" s="372"/>
      <c r="PNF60" s="372"/>
      <c r="PNG60" s="372"/>
      <c r="PNH60" s="372"/>
      <c r="PNI60" s="372"/>
      <c r="PNJ60" s="372"/>
      <c r="PNK60" s="372"/>
      <c r="PNL60" s="372"/>
      <c r="PNM60" s="372"/>
      <c r="PNN60" s="372"/>
      <c r="PNO60" s="372"/>
      <c r="PNP60" s="372"/>
      <c r="PNQ60" s="372"/>
      <c r="PNR60" s="372"/>
      <c r="PNS60" s="372"/>
      <c r="PNT60" s="372"/>
      <c r="PNU60" s="372"/>
      <c r="PNV60" s="372"/>
      <c r="PNW60" s="372"/>
      <c r="PNX60" s="372"/>
      <c r="PNY60" s="372"/>
      <c r="PNZ60" s="372"/>
      <c r="POA60" s="372"/>
      <c r="POB60" s="372"/>
      <c r="POC60" s="372"/>
      <c r="POD60" s="372"/>
      <c r="POE60" s="372"/>
      <c r="POF60" s="372"/>
      <c r="POG60" s="372"/>
      <c r="POH60" s="372"/>
      <c r="POI60" s="372"/>
      <c r="POJ60" s="372"/>
      <c r="POK60" s="372"/>
      <c r="POL60" s="372"/>
      <c r="POM60" s="372"/>
      <c r="PON60" s="372"/>
      <c r="POO60" s="372"/>
      <c r="POP60" s="372"/>
      <c r="POQ60" s="372"/>
      <c r="POR60" s="372"/>
      <c r="POS60" s="372"/>
      <c r="POT60" s="372"/>
      <c r="POU60" s="372"/>
      <c r="POV60" s="372"/>
      <c r="POW60" s="372"/>
      <c r="POX60" s="372"/>
      <c r="POY60" s="372"/>
      <c r="POZ60" s="372"/>
      <c r="PPA60" s="372"/>
      <c r="PPB60" s="372"/>
      <c r="PPC60" s="372"/>
      <c r="PPD60" s="372"/>
      <c r="PPE60" s="372"/>
      <c r="PPF60" s="372"/>
      <c r="PPG60" s="372"/>
      <c r="PPH60" s="372"/>
      <c r="PPI60" s="372"/>
      <c r="PPJ60" s="372"/>
      <c r="PPK60" s="372"/>
      <c r="PPL60" s="372"/>
      <c r="PPM60" s="372"/>
      <c r="PPN60" s="372"/>
      <c r="PPO60" s="372"/>
      <c r="PPP60" s="372"/>
      <c r="PPQ60" s="372"/>
      <c r="PPR60" s="372"/>
      <c r="PPS60" s="372"/>
      <c r="PPT60" s="372"/>
      <c r="PPU60" s="372"/>
      <c r="PPV60" s="372"/>
      <c r="PPW60" s="372"/>
      <c r="PPX60" s="372"/>
      <c r="PPY60" s="372"/>
      <c r="PPZ60" s="372"/>
      <c r="PQA60" s="372"/>
      <c r="PQB60" s="372"/>
      <c r="PQC60" s="372"/>
      <c r="PQD60" s="372"/>
      <c r="PQE60" s="372"/>
      <c r="PQF60" s="372"/>
      <c r="PQG60" s="372"/>
      <c r="PQH60" s="372"/>
      <c r="PQI60" s="372"/>
      <c r="PQJ60" s="372"/>
      <c r="PQK60" s="372"/>
      <c r="PQL60" s="372"/>
      <c r="PQM60" s="372"/>
      <c r="PQN60" s="372"/>
      <c r="PQO60" s="372"/>
      <c r="PQP60" s="372"/>
      <c r="PQQ60" s="372"/>
      <c r="PQR60" s="372"/>
      <c r="PQS60" s="372"/>
      <c r="PQT60" s="372"/>
      <c r="PQU60" s="372"/>
      <c r="PQV60" s="372"/>
      <c r="PQW60" s="372"/>
      <c r="PQX60" s="372"/>
      <c r="PQY60" s="372"/>
      <c r="PQZ60" s="372"/>
      <c r="PRA60" s="372"/>
      <c r="PRB60" s="372"/>
      <c r="PRC60" s="372"/>
      <c r="PRD60" s="372"/>
      <c r="PRE60" s="372"/>
      <c r="PRF60" s="372"/>
      <c r="PRG60" s="372"/>
      <c r="PRH60" s="372"/>
      <c r="PRI60" s="372"/>
      <c r="PRJ60" s="372"/>
      <c r="PRK60" s="372"/>
      <c r="PRL60" s="372"/>
      <c r="PRM60" s="372"/>
      <c r="PRN60" s="372"/>
      <c r="PRO60" s="372"/>
      <c r="PRP60" s="372"/>
      <c r="PRQ60" s="372"/>
      <c r="PRR60" s="372"/>
      <c r="PRS60" s="372"/>
      <c r="PRT60" s="372"/>
      <c r="PRU60" s="372"/>
      <c r="PRV60" s="372"/>
      <c r="PRW60" s="372"/>
      <c r="PRX60" s="372"/>
      <c r="PRY60" s="372"/>
      <c r="PRZ60" s="372"/>
      <c r="PSA60" s="372"/>
      <c r="PSB60" s="372"/>
      <c r="PSC60" s="372"/>
      <c r="PSD60" s="372"/>
      <c r="PSE60" s="372"/>
      <c r="PSF60" s="372"/>
      <c r="PSG60" s="372"/>
      <c r="PSH60" s="372"/>
      <c r="PSI60" s="372"/>
      <c r="PSJ60" s="372"/>
      <c r="PSK60" s="372"/>
      <c r="PSL60" s="372"/>
      <c r="PSM60" s="372"/>
      <c r="PSN60" s="372"/>
      <c r="PSO60" s="372"/>
      <c r="PSP60" s="372"/>
      <c r="PSQ60" s="372"/>
      <c r="PSR60" s="372"/>
      <c r="PSS60" s="372"/>
      <c r="PST60" s="372"/>
      <c r="PSU60" s="372"/>
      <c r="PSV60" s="372"/>
      <c r="PSW60" s="372"/>
      <c r="PSX60" s="372"/>
      <c r="PSY60" s="372"/>
      <c r="PSZ60" s="372"/>
      <c r="PTA60" s="372"/>
      <c r="PTB60" s="372"/>
      <c r="PTC60" s="372"/>
      <c r="PTD60" s="372"/>
      <c r="PTE60" s="372"/>
      <c r="PTF60" s="372"/>
      <c r="PTG60" s="372"/>
      <c r="PTH60" s="372"/>
      <c r="PTI60" s="372"/>
      <c r="PTJ60" s="372"/>
      <c r="PTK60" s="372"/>
      <c r="PTL60" s="372"/>
      <c r="PTM60" s="372"/>
      <c r="PTN60" s="372"/>
      <c r="PTO60" s="372"/>
      <c r="PTP60" s="372"/>
      <c r="PTQ60" s="372"/>
      <c r="PTR60" s="372"/>
      <c r="PTS60" s="372"/>
      <c r="PTT60" s="372"/>
      <c r="PTU60" s="372"/>
      <c r="PTV60" s="372"/>
      <c r="PTW60" s="372"/>
      <c r="PTX60" s="372"/>
      <c r="PTY60" s="372"/>
      <c r="PTZ60" s="372"/>
      <c r="PUA60" s="372"/>
      <c r="PUB60" s="372"/>
      <c r="PUC60" s="372"/>
      <c r="PUD60" s="372"/>
      <c r="PUE60" s="372"/>
      <c r="PUF60" s="372"/>
      <c r="PUG60" s="372"/>
      <c r="PUH60" s="372"/>
      <c r="PUI60" s="372"/>
      <c r="PUJ60" s="372"/>
      <c r="PUK60" s="372"/>
      <c r="PUL60" s="372"/>
      <c r="PUM60" s="372"/>
      <c r="PUN60" s="372"/>
      <c r="PUO60" s="372"/>
      <c r="PUP60" s="372"/>
      <c r="PUQ60" s="372"/>
      <c r="PUR60" s="372"/>
      <c r="PUS60" s="372"/>
      <c r="PUT60" s="372"/>
      <c r="PUU60" s="372"/>
      <c r="PUV60" s="372"/>
      <c r="PUW60" s="372"/>
      <c r="PUX60" s="372"/>
      <c r="PUY60" s="372"/>
      <c r="PUZ60" s="372"/>
      <c r="PVA60" s="372"/>
      <c r="PVB60" s="372"/>
      <c r="PVC60" s="372"/>
      <c r="PVD60" s="372"/>
      <c r="PVE60" s="372"/>
      <c r="PVF60" s="372"/>
      <c r="PVG60" s="372"/>
      <c r="PVH60" s="372"/>
      <c r="PVI60" s="372"/>
      <c r="PVJ60" s="372"/>
      <c r="PVK60" s="372"/>
      <c r="PVL60" s="372"/>
      <c r="PVM60" s="372"/>
      <c r="PVN60" s="372"/>
      <c r="PVO60" s="372"/>
      <c r="PVP60" s="372"/>
      <c r="PVQ60" s="372"/>
      <c r="PVR60" s="372"/>
      <c r="PVS60" s="372"/>
      <c r="PVT60" s="372"/>
      <c r="PVU60" s="372"/>
      <c r="PVV60" s="372"/>
      <c r="PVW60" s="372"/>
      <c r="PVX60" s="372"/>
      <c r="PVY60" s="372"/>
      <c r="PVZ60" s="372"/>
      <c r="PWA60" s="372"/>
      <c r="PWB60" s="372"/>
      <c r="PWC60" s="372"/>
      <c r="PWD60" s="372"/>
      <c r="PWE60" s="372"/>
      <c r="PWF60" s="372"/>
      <c r="PWG60" s="372"/>
      <c r="PWH60" s="372"/>
      <c r="PWI60" s="372"/>
      <c r="PWJ60" s="372"/>
      <c r="PWK60" s="372"/>
      <c r="PWL60" s="372"/>
      <c r="PWM60" s="372"/>
      <c r="PWN60" s="372"/>
      <c r="PWO60" s="372"/>
      <c r="PWP60" s="372"/>
      <c r="PWQ60" s="372"/>
      <c r="PWR60" s="372"/>
      <c r="PWS60" s="372"/>
      <c r="PWT60" s="372"/>
      <c r="PWU60" s="372"/>
      <c r="PWV60" s="372"/>
      <c r="PWW60" s="372"/>
      <c r="PWX60" s="372"/>
      <c r="PWY60" s="372"/>
      <c r="PWZ60" s="372"/>
      <c r="PXA60" s="372"/>
      <c r="PXB60" s="372"/>
      <c r="PXC60" s="372"/>
      <c r="PXD60" s="372"/>
      <c r="PXE60" s="372"/>
      <c r="PXF60" s="372"/>
      <c r="PXG60" s="372"/>
      <c r="PXH60" s="372"/>
      <c r="PXI60" s="372"/>
      <c r="PXJ60" s="372"/>
      <c r="PXK60" s="372"/>
      <c r="PXL60" s="372"/>
      <c r="PXM60" s="372"/>
      <c r="PXN60" s="372"/>
      <c r="PXO60" s="372"/>
      <c r="PXP60" s="372"/>
      <c r="PXQ60" s="372"/>
      <c r="PXR60" s="372"/>
      <c r="PXS60" s="372"/>
      <c r="PXT60" s="372"/>
      <c r="PXU60" s="372"/>
      <c r="PXV60" s="372"/>
      <c r="PXW60" s="372"/>
      <c r="PXX60" s="372"/>
      <c r="PXY60" s="372"/>
      <c r="PXZ60" s="372"/>
      <c r="PYA60" s="372"/>
      <c r="PYB60" s="372"/>
      <c r="PYC60" s="372"/>
      <c r="PYD60" s="372"/>
      <c r="PYE60" s="372"/>
      <c r="PYF60" s="372"/>
      <c r="PYG60" s="372"/>
      <c r="PYH60" s="372"/>
      <c r="PYI60" s="372"/>
      <c r="PYJ60" s="372"/>
      <c r="PYK60" s="372"/>
      <c r="PYL60" s="372"/>
      <c r="PYM60" s="372"/>
      <c r="PYN60" s="372"/>
      <c r="PYO60" s="372"/>
      <c r="PYP60" s="372"/>
      <c r="PYQ60" s="372"/>
      <c r="PYR60" s="372"/>
      <c r="PYS60" s="372"/>
      <c r="PYT60" s="372"/>
      <c r="PYU60" s="372"/>
      <c r="PYV60" s="372"/>
      <c r="PYW60" s="372"/>
      <c r="PYX60" s="372"/>
      <c r="PYY60" s="372"/>
      <c r="PYZ60" s="372"/>
      <c r="PZA60" s="372"/>
      <c r="PZB60" s="372"/>
      <c r="PZC60" s="372"/>
      <c r="PZD60" s="372"/>
      <c r="PZE60" s="372"/>
      <c r="PZF60" s="372"/>
      <c r="PZG60" s="372"/>
      <c r="PZH60" s="372"/>
      <c r="PZI60" s="372"/>
      <c r="PZJ60" s="372"/>
      <c r="PZK60" s="372"/>
      <c r="PZL60" s="372"/>
      <c r="PZM60" s="372"/>
      <c r="PZN60" s="372"/>
      <c r="PZO60" s="372"/>
      <c r="PZP60" s="372"/>
      <c r="PZQ60" s="372"/>
      <c r="PZR60" s="372"/>
      <c r="PZS60" s="372"/>
      <c r="PZT60" s="372"/>
      <c r="PZU60" s="372"/>
      <c r="PZV60" s="372"/>
      <c r="PZW60" s="372"/>
      <c r="PZX60" s="372"/>
      <c r="PZY60" s="372"/>
      <c r="PZZ60" s="372"/>
      <c r="QAA60" s="372"/>
      <c r="QAB60" s="372"/>
      <c r="QAC60" s="372"/>
      <c r="QAD60" s="372"/>
      <c r="QAE60" s="372"/>
      <c r="QAF60" s="372"/>
      <c r="QAG60" s="372"/>
      <c r="QAH60" s="372"/>
      <c r="QAI60" s="372"/>
      <c r="QAJ60" s="372"/>
      <c r="QAK60" s="372"/>
      <c r="QAL60" s="372"/>
      <c r="QAM60" s="372"/>
      <c r="QAN60" s="372"/>
      <c r="QAO60" s="372"/>
      <c r="QAP60" s="372"/>
      <c r="QAQ60" s="372"/>
      <c r="QAR60" s="372"/>
      <c r="QAS60" s="372"/>
      <c r="QAT60" s="372"/>
      <c r="QAU60" s="372"/>
      <c r="QAV60" s="372"/>
      <c r="QAW60" s="372"/>
      <c r="QAX60" s="372"/>
      <c r="QAY60" s="372"/>
      <c r="QAZ60" s="372"/>
      <c r="QBA60" s="372"/>
      <c r="QBB60" s="372"/>
      <c r="QBC60" s="372"/>
      <c r="QBD60" s="372"/>
      <c r="QBE60" s="372"/>
      <c r="QBF60" s="372"/>
      <c r="QBG60" s="372"/>
      <c r="QBH60" s="372"/>
      <c r="QBI60" s="372"/>
      <c r="QBJ60" s="372"/>
      <c r="QBK60" s="372"/>
      <c r="QBL60" s="372"/>
      <c r="QBM60" s="372"/>
      <c r="QBN60" s="372"/>
      <c r="QBO60" s="372"/>
      <c r="QBP60" s="372"/>
      <c r="QBQ60" s="372"/>
      <c r="QBR60" s="372"/>
      <c r="QBS60" s="372"/>
      <c r="QBT60" s="372"/>
      <c r="QBU60" s="372"/>
      <c r="QBV60" s="372"/>
      <c r="QBW60" s="372"/>
      <c r="QBX60" s="372"/>
      <c r="QBY60" s="372"/>
      <c r="QBZ60" s="372"/>
      <c r="QCA60" s="372"/>
      <c r="QCB60" s="372"/>
      <c r="QCC60" s="372"/>
      <c r="QCD60" s="372"/>
      <c r="QCE60" s="372"/>
      <c r="QCF60" s="372"/>
      <c r="QCG60" s="372"/>
      <c r="QCH60" s="372"/>
      <c r="QCI60" s="372"/>
      <c r="QCJ60" s="372"/>
      <c r="QCK60" s="372"/>
      <c r="QCL60" s="372"/>
      <c r="QCM60" s="372"/>
      <c r="QCN60" s="372"/>
      <c r="QCO60" s="372"/>
      <c r="QCP60" s="372"/>
      <c r="QCQ60" s="372"/>
      <c r="QCR60" s="372"/>
      <c r="QCS60" s="372"/>
      <c r="QCT60" s="372"/>
      <c r="QCU60" s="372"/>
      <c r="QCV60" s="372"/>
      <c r="QCW60" s="372"/>
      <c r="QCX60" s="372"/>
      <c r="QCY60" s="372"/>
      <c r="QCZ60" s="372"/>
      <c r="QDA60" s="372"/>
      <c r="QDB60" s="372"/>
      <c r="QDC60" s="372"/>
      <c r="QDD60" s="372"/>
      <c r="QDE60" s="372"/>
      <c r="QDF60" s="372"/>
      <c r="QDG60" s="372"/>
      <c r="QDH60" s="372"/>
      <c r="QDI60" s="372"/>
      <c r="QDJ60" s="372"/>
      <c r="QDK60" s="372"/>
      <c r="QDL60" s="372"/>
      <c r="QDM60" s="372"/>
      <c r="QDN60" s="372"/>
      <c r="QDO60" s="372"/>
      <c r="QDP60" s="372"/>
      <c r="QDQ60" s="372"/>
      <c r="QDR60" s="372"/>
      <c r="QDS60" s="372"/>
      <c r="QDT60" s="372"/>
      <c r="QDU60" s="372"/>
      <c r="QDV60" s="372"/>
      <c r="QDW60" s="372"/>
      <c r="QDX60" s="372"/>
      <c r="QDY60" s="372"/>
      <c r="QDZ60" s="372"/>
      <c r="QEA60" s="372"/>
      <c r="QEB60" s="372"/>
      <c r="QEC60" s="372"/>
      <c r="QED60" s="372"/>
      <c r="QEE60" s="372"/>
      <c r="QEF60" s="372"/>
      <c r="QEG60" s="372"/>
      <c r="QEH60" s="372"/>
      <c r="QEI60" s="372"/>
      <c r="QEJ60" s="372"/>
      <c r="QEK60" s="372"/>
      <c r="QEL60" s="372"/>
      <c r="QEM60" s="372"/>
      <c r="QEN60" s="372"/>
      <c r="QEO60" s="372"/>
      <c r="QEP60" s="372"/>
      <c r="QEQ60" s="372"/>
      <c r="QER60" s="372"/>
      <c r="QES60" s="372"/>
      <c r="QET60" s="372"/>
      <c r="QEU60" s="372"/>
      <c r="QEV60" s="372"/>
      <c r="QEW60" s="372"/>
      <c r="QEX60" s="372"/>
      <c r="QEY60" s="372"/>
      <c r="QEZ60" s="372"/>
      <c r="QFA60" s="372"/>
      <c r="QFB60" s="372"/>
      <c r="QFC60" s="372"/>
      <c r="QFD60" s="372"/>
      <c r="QFE60" s="372"/>
      <c r="QFF60" s="372"/>
      <c r="QFG60" s="372"/>
      <c r="QFH60" s="372"/>
      <c r="QFI60" s="372"/>
      <c r="QFJ60" s="372"/>
      <c r="QFK60" s="372"/>
      <c r="QFL60" s="372"/>
      <c r="QFM60" s="372"/>
      <c r="QFN60" s="372"/>
      <c r="QFO60" s="372"/>
      <c r="QFP60" s="372"/>
      <c r="QFQ60" s="372"/>
      <c r="QFR60" s="372"/>
      <c r="QFS60" s="372"/>
      <c r="QFT60" s="372"/>
      <c r="QFU60" s="372"/>
      <c r="QFV60" s="372"/>
      <c r="QFW60" s="372"/>
      <c r="QFX60" s="372"/>
      <c r="QFY60" s="372"/>
      <c r="QFZ60" s="372"/>
      <c r="QGA60" s="372"/>
      <c r="QGB60" s="372"/>
      <c r="QGC60" s="372"/>
      <c r="QGD60" s="372"/>
      <c r="QGE60" s="372"/>
      <c r="QGF60" s="372"/>
      <c r="QGG60" s="372"/>
      <c r="QGH60" s="372"/>
      <c r="QGI60" s="372"/>
      <c r="QGJ60" s="372"/>
      <c r="QGK60" s="372"/>
      <c r="QGL60" s="372"/>
      <c r="QGM60" s="372"/>
      <c r="QGN60" s="372"/>
      <c r="QGO60" s="372"/>
      <c r="QGP60" s="372"/>
      <c r="QGQ60" s="372"/>
      <c r="QGR60" s="372"/>
      <c r="QGS60" s="372"/>
      <c r="QGT60" s="372"/>
      <c r="QGU60" s="372"/>
      <c r="QGV60" s="372"/>
      <c r="QGW60" s="372"/>
      <c r="QGX60" s="372"/>
      <c r="QGY60" s="372"/>
      <c r="QGZ60" s="372"/>
      <c r="QHA60" s="372"/>
      <c r="QHB60" s="372"/>
      <c r="QHC60" s="372"/>
      <c r="QHD60" s="372"/>
      <c r="QHE60" s="372"/>
      <c r="QHF60" s="372"/>
      <c r="QHG60" s="372"/>
      <c r="QHH60" s="372"/>
      <c r="QHI60" s="372"/>
      <c r="QHJ60" s="372"/>
      <c r="QHK60" s="372"/>
      <c r="QHL60" s="372"/>
      <c r="QHM60" s="372"/>
      <c r="QHN60" s="372"/>
      <c r="QHO60" s="372"/>
      <c r="QHP60" s="372"/>
      <c r="QHQ60" s="372"/>
      <c r="QHR60" s="372"/>
      <c r="QHS60" s="372"/>
      <c r="QHT60" s="372"/>
      <c r="QHU60" s="372"/>
      <c r="QHV60" s="372"/>
      <c r="QHW60" s="372"/>
      <c r="QHX60" s="372"/>
      <c r="QHY60" s="372"/>
      <c r="QHZ60" s="372"/>
      <c r="QIA60" s="372"/>
      <c r="QIB60" s="372"/>
      <c r="QIC60" s="372"/>
      <c r="QID60" s="372"/>
      <c r="QIE60" s="372"/>
      <c r="QIF60" s="372"/>
      <c r="QIG60" s="372"/>
      <c r="QIH60" s="372"/>
      <c r="QII60" s="372"/>
      <c r="QIJ60" s="372"/>
      <c r="QIK60" s="372"/>
      <c r="QIL60" s="372"/>
      <c r="QIM60" s="372"/>
      <c r="QIN60" s="372"/>
      <c r="QIO60" s="372"/>
      <c r="QIP60" s="372"/>
      <c r="QIQ60" s="372"/>
      <c r="QIR60" s="372"/>
      <c r="QIS60" s="372"/>
      <c r="QIT60" s="372"/>
      <c r="QIU60" s="372"/>
      <c r="QIV60" s="372"/>
      <c r="QIW60" s="372"/>
      <c r="QIX60" s="372"/>
      <c r="QIY60" s="372"/>
      <c r="QIZ60" s="372"/>
      <c r="QJA60" s="372"/>
      <c r="QJB60" s="372"/>
      <c r="QJC60" s="372"/>
      <c r="QJD60" s="372"/>
      <c r="QJE60" s="372"/>
      <c r="QJF60" s="372"/>
      <c r="QJG60" s="372"/>
      <c r="QJH60" s="372"/>
      <c r="QJI60" s="372"/>
      <c r="QJJ60" s="372"/>
      <c r="QJK60" s="372"/>
      <c r="QJL60" s="372"/>
      <c r="QJM60" s="372"/>
      <c r="QJN60" s="372"/>
      <c r="QJO60" s="372"/>
      <c r="QJP60" s="372"/>
      <c r="QJQ60" s="372"/>
      <c r="QJR60" s="372"/>
      <c r="QJS60" s="372"/>
      <c r="QJT60" s="372"/>
      <c r="QJU60" s="372"/>
      <c r="QJV60" s="372"/>
      <c r="QJW60" s="372"/>
      <c r="QJX60" s="372"/>
      <c r="QJY60" s="372"/>
      <c r="QJZ60" s="372"/>
      <c r="QKA60" s="372"/>
      <c r="QKB60" s="372"/>
      <c r="QKC60" s="372"/>
      <c r="QKD60" s="372"/>
      <c r="QKE60" s="372"/>
      <c r="QKF60" s="372"/>
      <c r="QKG60" s="372"/>
      <c r="QKH60" s="372"/>
      <c r="QKI60" s="372"/>
      <c r="QKJ60" s="372"/>
      <c r="QKK60" s="372"/>
      <c r="QKL60" s="372"/>
      <c r="QKM60" s="372"/>
      <c r="QKN60" s="372"/>
      <c r="QKO60" s="372"/>
      <c r="QKP60" s="372"/>
      <c r="QKQ60" s="372"/>
      <c r="QKR60" s="372"/>
      <c r="QKS60" s="372"/>
      <c r="QKT60" s="372"/>
      <c r="QKU60" s="372"/>
      <c r="QKV60" s="372"/>
      <c r="QKW60" s="372"/>
      <c r="QKX60" s="372"/>
      <c r="QKY60" s="372"/>
      <c r="QKZ60" s="372"/>
      <c r="QLA60" s="372"/>
      <c r="QLB60" s="372"/>
      <c r="QLC60" s="372"/>
      <c r="QLD60" s="372"/>
      <c r="QLE60" s="372"/>
      <c r="QLF60" s="372"/>
      <c r="QLG60" s="372"/>
      <c r="QLH60" s="372"/>
      <c r="QLI60" s="372"/>
      <c r="QLJ60" s="372"/>
      <c r="QLK60" s="372"/>
      <c r="QLL60" s="372"/>
      <c r="QLM60" s="372"/>
      <c r="QLN60" s="372"/>
      <c r="QLO60" s="372"/>
      <c r="QLP60" s="372"/>
      <c r="QLQ60" s="372"/>
      <c r="QLR60" s="372"/>
      <c r="QLS60" s="372"/>
      <c r="QLT60" s="372"/>
      <c r="QLU60" s="372"/>
      <c r="QLV60" s="372"/>
      <c r="QLW60" s="372"/>
      <c r="QLX60" s="372"/>
      <c r="QLY60" s="372"/>
      <c r="QLZ60" s="372"/>
      <c r="QMA60" s="372"/>
      <c r="QMB60" s="372"/>
      <c r="QMC60" s="372"/>
      <c r="QMD60" s="372"/>
      <c r="QME60" s="372"/>
      <c r="QMF60" s="372"/>
      <c r="QMG60" s="372"/>
      <c r="QMH60" s="372"/>
      <c r="QMI60" s="372"/>
      <c r="QMJ60" s="372"/>
      <c r="QMK60" s="372"/>
      <c r="QML60" s="372"/>
      <c r="QMM60" s="372"/>
      <c r="QMN60" s="372"/>
      <c r="QMO60" s="372"/>
      <c r="QMP60" s="372"/>
      <c r="QMQ60" s="372"/>
      <c r="QMR60" s="372"/>
      <c r="QMS60" s="372"/>
      <c r="QMT60" s="372"/>
      <c r="QMU60" s="372"/>
      <c r="QMV60" s="372"/>
      <c r="QMW60" s="372"/>
      <c r="QMX60" s="372"/>
      <c r="QMY60" s="372"/>
      <c r="QMZ60" s="372"/>
      <c r="QNA60" s="372"/>
      <c r="QNB60" s="372"/>
      <c r="QNC60" s="372"/>
      <c r="QND60" s="372"/>
      <c r="QNE60" s="372"/>
      <c r="QNF60" s="372"/>
      <c r="QNG60" s="372"/>
      <c r="QNH60" s="372"/>
      <c r="QNI60" s="372"/>
      <c r="QNJ60" s="372"/>
      <c r="QNK60" s="372"/>
      <c r="QNL60" s="372"/>
      <c r="QNM60" s="372"/>
      <c r="QNN60" s="372"/>
      <c r="QNO60" s="372"/>
      <c r="QNP60" s="372"/>
      <c r="QNQ60" s="372"/>
      <c r="QNR60" s="372"/>
      <c r="QNS60" s="372"/>
      <c r="QNT60" s="372"/>
      <c r="QNU60" s="372"/>
      <c r="QNV60" s="372"/>
      <c r="QNW60" s="372"/>
      <c r="QNX60" s="372"/>
      <c r="QNY60" s="372"/>
      <c r="QNZ60" s="372"/>
      <c r="QOA60" s="372"/>
      <c r="QOB60" s="372"/>
      <c r="QOC60" s="372"/>
      <c r="QOD60" s="372"/>
      <c r="QOE60" s="372"/>
      <c r="QOF60" s="372"/>
      <c r="QOG60" s="372"/>
      <c r="QOH60" s="372"/>
      <c r="QOI60" s="372"/>
      <c r="QOJ60" s="372"/>
      <c r="QOK60" s="372"/>
      <c r="QOL60" s="372"/>
      <c r="QOM60" s="372"/>
      <c r="QON60" s="372"/>
      <c r="QOO60" s="372"/>
      <c r="QOP60" s="372"/>
      <c r="QOQ60" s="372"/>
      <c r="QOR60" s="372"/>
      <c r="QOS60" s="372"/>
      <c r="QOT60" s="372"/>
      <c r="QOU60" s="372"/>
      <c r="QOV60" s="372"/>
      <c r="QOW60" s="372"/>
      <c r="QOX60" s="372"/>
      <c r="QOY60" s="372"/>
      <c r="QOZ60" s="372"/>
      <c r="QPA60" s="372"/>
      <c r="QPB60" s="372"/>
      <c r="QPC60" s="372"/>
      <c r="QPD60" s="372"/>
      <c r="QPE60" s="372"/>
      <c r="QPF60" s="372"/>
      <c r="QPG60" s="372"/>
      <c r="QPH60" s="372"/>
      <c r="QPI60" s="372"/>
      <c r="QPJ60" s="372"/>
      <c r="QPK60" s="372"/>
      <c r="QPL60" s="372"/>
      <c r="QPM60" s="372"/>
      <c r="QPN60" s="372"/>
      <c r="QPO60" s="372"/>
      <c r="QPP60" s="372"/>
      <c r="QPQ60" s="372"/>
      <c r="QPR60" s="372"/>
      <c r="QPS60" s="372"/>
      <c r="QPT60" s="372"/>
      <c r="QPU60" s="372"/>
      <c r="QPV60" s="372"/>
      <c r="QPW60" s="372"/>
      <c r="QPX60" s="372"/>
      <c r="QPY60" s="372"/>
      <c r="QPZ60" s="372"/>
      <c r="QQA60" s="372"/>
      <c r="QQB60" s="372"/>
      <c r="QQC60" s="372"/>
      <c r="QQD60" s="372"/>
      <c r="QQE60" s="372"/>
      <c r="QQF60" s="372"/>
      <c r="QQG60" s="372"/>
      <c r="QQH60" s="372"/>
      <c r="QQI60" s="372"/>
      <c r="QQJ60" s="372"/>
      <c r="QQK60" s="372"/>
      <c r="QQL60" s="372"/>
      <c r="QQM60" s="372"/>
      <c r="QQN60" s="372"/>
      <c r="QQO60" s="372"/>
      <c r="QQP60" s="372"/>
      <c r="QQQ60" s="372"/>
      <c r="QQR60" s="372"/>
      <c r="QQS60" s="372"/>
      <c r="QQT60" s="372"/>
      <c r="QQU60" s="372"/>
      <c r="QQV60" s="372"/>
      <c r="QQW60" s="372"/>
      <c r="QQX60" s="372"/>
      <c r="QQY60" s="372"/>
      <c r="QQZ60" s="372"/>
      <c r="QRA60" s="372"/>
      <c r="QRB60" s="372"/>
      <c r="QRC60" s="372"/>
      <c r="QRD60" s="372"/>
      <c r="QRE60" s="372"/>
      <c r="QRF60" s="372"/>
      <c r="QRG60" s="372"/>
      <c r="QRH60" s="372"/>
      <c r="QRI60" s="372"/>
      <c r="QRJ60" s="372"/>
      <c r="QRK60" s="372"/>
      <c r="QRL60" s="372"/>
      <c r="QRM60" s="372"/>
      <c r="QRN60" s="372"/>
      <c r="QRO60" s="372"/>
      <c r="QRP60" s="372"/>
      <c r="QRQ60" s="372"/>
      <c r="QRR60" s="372"/>
      <c r="QRS60" s="372"/>
      <c r="QRT60" s="372"/>
      <c r="QRU60" s="372"/>
      <c r="QRV60" s="372"/>
      <c r="QRW60" s="372"/>
      <c r="QRX60" s="372"/>
      <c r="QRY60" s="372"/>
      <c r="QRZ60" s="372"/>
      <c r="QSA60" s="372"/>
      <c r="QSB60" s="372"/>
      <c r="QSC60" s="372"/>
      <c r="QSD60" s="372"/>
      <c r="QSE60" s="372"/>
      <c r="QSF60" s="372"/>
      <c r="QSG60" s="372"/>
      <c r="QSH60" s="372"/>
      <c r="QSI60" s="372"/>
      <c r="QSJ60" s="372"/>
      <c r="QSK60" s="372"/>
      <c r="QSL60" s="372"/>
      <c r="QSM60" s="372"/>
      <c r="QSN60" s="372"/>
      <c r="QSO60" s="372"/>
      <c r="QSP60" s="372"/>
      <c r="QSQ60" s="372"/>
      <c r="QSR60" s="372"/>
      <c r="QSS60" s="372"/>
      <c r="QST60" s="372"/>
      <c r="QSU60" s="372"/>
      <c r="QSV60" s="372"/>
      <c r="QSW60" s="372"/>
      <c r="QSX60" s="372"/>
      <c r="QSY60" s="372"/>
      <c r="QSZ60" s="372"/>
      <c r="QTA60" s="372"/>
      <c r="QTB60" s="372"/>
      <c r="QTC60" s="372"/>
      <c r="QTD60" s="372"/>
      <c r="QTE60" s="372"/>
      <c r="QTF60" s="372"/>
      <c r="QTG60" s="372"/>
      <c r="QTH60" s="372"/>
      <c r="QTI60" s="372"/>
      <c r="QTJ60" s="372"/>
      <c r="QTK60" s="372"/>
      <c r="QTL60" s="372"/>
      <c r="QTM60" s="372"/>
      <c r="QTN60" s="372"/>
      <c r="QTO60" s="372"/>
      <c r="QTP60" s="372"/>
      <c r="QTQ60" s="372"/>
      <c r="QTR60" s="372"/>
      <c r="QTS60" s="372"/>
      <c r="QTT60" s="372"/>
      <c r="QTU60" s="372"/>
      <c r="QTV60" s="372"/>
      <c r="QTW60" s="372"/>
      <c r="QTX60" s="372"/>
      <c r="QTY60" s="372"/>
      <c r="QTZ60" s="372"/>
      <c r="QUA60" s="372"/>
      <c r="QUB60" s="372"/>
      <c r="QUC60" s="372"/>
      <c r="QUD60" s="372"/>
      <c r="QUE60" s="372"/>
      <c r="QUF60" s="372"/>
      <c r="QUG60" s="372"/>
      <c r="QUH60" s="372"/>
      <c r="QUI60" s="372"/>
      <c r="QUJ60" s="372"/>
      <c r="QUK60" s="372"/>
      <c r="QUL60" s="372"/>
      <c r="QUM60" s="372"/>
      <c r="QUN60" s="372"/>
      <c r="QUO60" s="372"/>
      <c r="QUP60" s="372"/>
      <c r="QUQ60" s="372"/>
      <c r="QUR60" s="372"/>
      <c r="QUS60" s="372"/>
      <c r="QUT60" s="372"/>
      <c r="QUU60" s="372"/>
      <c r="QUV60" s="372"/>
      <c r="QUW60" s="372"/>
      <c r="QUX60" s="372"/>
      <c r="QUY60" s="372"/>
      <c r="QUZ60" s="372"/>
      <c r="QVA60" s="372"/>
      <c r="QVB60" s="372"/>
      <c r="QVC60" s="372"/>
      <c r="QVD60" s="372"/>
      <c r="QVE60" s="372"/>
      <c r="QVF60" s="372"/>
      <c r="QVG60" s="372"/>
      <c r="QVH60" s="372"/>
      <c r="QVI60" s="372"/>
      <c r="QVJ60" s="372"/>
      <c r="QVK60" s="372"/>
      <c r="QVL60" s="372"/>
      <c r="QVM60" s="372"/>
      <c r="QVN60" s="372"/>
      <c r="QVO60" s="372"/>
      <c r="QVP60" s="372"/>
      <c r="QVQ60" s="372"/>
      <c r="QVR60" s="372"/>
      <c r="QVS60" s="372"/>
      <c r="QVT60" s="372"/>
      <c r="QVU60" s="372"/>
      <c r="QVV60" s="372"/>
      <c r="QVW60" s="372"/>
      <c r="QVX60" s="372"/>
      <c r="QVY60" s="372"/>
      <c r="QVZ60" s="372"/>
      <c r="QWA60" s="372"/>
      <c r="QWB60" s="372"/>
      <c r="QWC60" s="372"/>
      <c r="QWD60" s="372"/>
      <c r="QWE60" s="372"/>
      <c r="QWF60" s="372"/>
      <c r="QWG60" s="372"/>
      <c r="QWH60" s="372"/>
      <c r="QWI60" s="372"/>
      <c r="QWJ60" s="372"/>
      <c r="QWK60" s="372"/>
      <c r="QWL60" s="372"/>
      <c r="QWM60" s="372"/>
      <c r="QWN60" s="372"/>
      <c r="QWO60" s="372"/>
      <c r="QWP60" s="372"/>
      <c r="QWQ60" s="372"/>
      <c r="QWR60" s="372"/>
      <c r="QWS60" s="372"/>
      <c r="QWT60" s="372"/>
      <c r="QWU60" s="372"/>
      <c r="QWV60" s="372"/>
      <c r="QWW60" s="372"/>
      <c r="QWX60" s="372"/>
      <c r="QWY60" s="372"/>
      <c r="QWZ60" s="372"/>
      <c r="QXA60" s="372"/>
      <c r="QXB60" s="372"/>
      <c r="QXC60" s="372"/>
      <c r="QXD60" s="372"/>
      <c r="QXE60" s="372"/>
      <c r="QXF60" s="372"/>
      <c r="QXG60" s="372"/>
      <c r="QXH60" s="372"/>
      <c r="QXI60" s="372"/>
      <c r="QXJ60" s="372"/>
      <c r="QXK60" s="372"/>
      <c r="QXL60" s="372"/>
      <c r="QXM60" s="372"/>
      <c r="QXN60" s="372"/>
      <c r="QXO60" s="372"/>
      <c r="QXP60" s="372"/>
      <c r="QXQ60" s="372"/>
      <c r="QXR60" s="372"/>
      <c r="QXS60" s="372"/>
      <c r="QXT60" s="372"/>
      <c r="QXU60" s="372"/>
      <c r="QXV60" s="372"/>
      <c r="QXW60" s="372"/>
      <c r="QXX60" s="372"/>
      <c r="QXY60" s="372"/>
      <c r="QXZ60" s="372"/>
      <c r="QYA60" s="372"/>
      <c r="QYB60" s="372"/>
      <c r="QYC60" s="372"/>
      <c r="QYD60" s="372"/>
      <c r="QYE60" s="372"/>
      <c r="QYF60" s="372"/>
      <c r="QYG60" s="372"/>
      <c r="QYH60" s="372"/>
      <c r="QYI60" s="372"/>
      <c r="QYJ60" s="372"/>
      <c r="QYK60" s="372"/>
      <c r="QYL60" s="372"/>
      <c r="QYM60" s="372"/>
      <c r="QYN60" s="372"/>
      <c r="QYO60" s="372"/>
      <c r="QYP60" s="372"/>
      <c r="QYQ60" s="372"/>
      <c r="QYR60" s="372"/>
      <c r="QYS60" s="372"/>
      <c r="QYT60" s="372"/>
      <c r="QYU60" s="372"/>
      <c r="QYV60" s="372"/>
      <c r="QYW60" s="372"/>
      <c r="QYX60" s="372"/>
      <c r="QYY60" s="372"/>
      <c r="QYZ60" s="372"/>
      <c r="QZA60" s="372"/>
      <c r="QZB60" s="372"/>
      <c r="QZC60" s="372"/>
      <c r="QZD60" s="372"/>
      <c r="QZE60" s="372"/>
      <c r="QZF60" s="372"/>
      <c r="QZG60" s="372"/>
      <c r="QZH60" s="372"/>
      <c r="QZI60" s="372"/>
      <c r="QZJ60" s="372"/>
      <c r="QZK60" s="372"/>
      <c r="QZL60" s="372"/>
      <c r="QZM60" s="372"/>
      <c r="QZN60" s="372"/>
      <c r="QZO60" s="372"/>
      <c r="QZP60" s="372"/>
      <c r="QZQ60" s="372"/>
      <c r="QZR60" s="372"/>
      <c r="QZS60" s="372"/>
      <c r="QZT60" s="372"/>
      <c r="QZU60" s="372"/>
      <c r="QZV60" s="372"/>
      <c r="QZW60" s="372"/>
      <c r="QZX60" s="372"/>
      <c r="QZY60" s="372"/>
      <c r="QZZ60" s="372"/>
      <c r="RAA60" s="372"/>
      <c r="RAB60" s="372"/>
      <c r="RAC60" s="372"/>
      <c r="RAD60" s="372"/>
      <c r="RAE60" s="372"/>
      <c r="RAF60" s="372"/>
      <c r="RAG60" s="372"/>
      <c r="RAH60" s="372"/>
      <c r="RAI60" s="372"/>
      <c r="RAJ60" s="372"/>
      <c r="RAK60" s="372"/>
      <c r="RAL60" s="372"/>
      <c r="RAM60" s="372"/>
      <c r="RAN60" s="372"/>
      <c r="RAO60" s="372"/>
      <c r="RAP60" s="372"/>
      <c r="RAQ60" s="372"/>
      <c r="RAR60" s="372"/>
      <c r="RAS60" s="372"/>
      <c r="RAT60" s="372"/>
      <c r="RAU60" s="372"/>
      <c r="RAV60" s="372"/>
      <c r="RAW60" s="372"/>
      <c r="RAX60" s="372"/>
      <c r="RAY60" s="372"/>
      <c r="RAZ60" s="372"/>
      <c r="RBA60" s="372"/>
      <c r="RBB60" s="372"/>
      <c r="RBC60" s="372"/>
      <c r="RBD60" s="372"/>
      <c r="RBE60" s="372"/>
      <c r="RBF60" s="372"/>
      <c r="RBG60" s="372"/>
      <c r="RBH60" s="372"/>
      <c r="RBI60" s="372"/>
      <c r="RBJ60" s="372"/>
      <c r="RBK60" s="372"/>
      <c r="RBL60" s="372"/>
      <c r="RBM60" s="372"/>
      <c r="RBN60" s="372"/>
      <c r="RBO60" s="372"/>
      <c r="RBP60" s="372"/>
      <c r="RBQ60" s="372"/>
      <c r="RBR60" s="372"/>
      <c r="RBS60" s="372"/>
      <c r="RBT60" s="372"/>
      <c r="RBU60" s="372"/>
      <c r="RBV60" s="372"/>
      <c r="RBW60" s="372"/>
      <c r="RBX60" s="372"/>
      <c r="RBY60" s="372"/>
      <c r="RBZ60" s="372"/>
      <c r="RCA60" s="372"/>
      <c r="RCB60" s="372"/>
      <c r="RCC60" s="372"/>
      <c r="RCD60" s="372"/>
      <c r="RCE60" s="372"/>
      <c r="RCF60" s="372"/>
      <c r="RCG60" s="372"/>
      <c r="RCH60" s="372"/>
      <c r="RCI60" s="372"/>
      <c r="RCJ60" s="372"/>
      <c r="RCK60" s="372"/>
      <c r="RCL60" s="372"/>
      <c r="RCM60" s="372"/>
      <c r="RCN60" s="372"/>
      <c r="RCO60" s="372"/>
      <c r="RCP60" s="372"/>
      <c r="RCQ60" s="372"/>
      <c r="RCR60" s="372"/>
      <c r="RCS60" s="372"/>
      <c r="RCT60" s="372"/>
      <c r="RCU60" s="372"/>
      <c r="RCV60" s="372"/>
      <c r="RCW60" s="372"/>
      <c r="RCX60" s="372"/>
      <c r="RCY60" s="372"/>
      <c r="RCZ60" s="372"/>
      <c r="RDA60" s="372"/>
      <c r="RDB60" s="372"/>
      <c r="RDC60" s="372"/>
      <c r="RDD60" s="372"/>
      <c r="RDE60" s="372"/>
      <c r="RDF60" s="372"/>
      <c r="RDG60" s="372"/>
      <c r="RDH60" s="372"/>
      <c r="RDI60" s="372"/>
      <c r="RDJ60" s="372"/>
      <c r="RDK60" s="372"/>
      <c r="RDL60" s="372"/>
      <c r="RDM60" s="372"/>
      <c r="RDN60" s="372"/>
      <c r="RDO60" s="372"/>
      <c r="RDP60" s="372"/>
      <c r="RDQ60" s="372"/>
      <c r="RDR60" s="372"/>
      <c r="RDS60" s="372"/>
      <c r="RDT60" s="372"/>
      <c r="RDU60" s="372"/>
      <c r="RDV60" s="372"/>
      <c r="RDW60" s="372"/>
      <c r="RDX60" s="372"/>
      <c r="RDY60" s="372"/>
      <c r="RDZ60" s="372"/>
      <c r="REA60" s="372"/>
      <c r="REB60" s="372"/>
      <c r="REC60" s="372"/>
      <c r="RED60" s="372"/>
      <c r="REE60" s="372"/>
      <c r="REF60" s="372"/>
      <c r="REG60" s="372"/>
      <c r="REH60" s="372"/>
      <c r="REI60" s="372"/>
      <c r="REJ60" s="372"/>
      <c r="REK60" s="372"/>
      <c r="REL60" s="372"/>
      <c r="REM60" s="372"/>
      <c r="REN60" s="372"/>
      <c r="REO60" s="372"/>
      <c r="REP60" s="372"/>
      <c r="REQ60" s="372"/>
      <c r="RER60" s="372"/>
      <c r="RES60" s="372"/>
      <c r="RET60" s="372"/>
      <c r="REU60" s="372"/>
      <c r="REV60" s="372"/>
      <c r="REW60" s="372"/>
      <c r="REX60" s="372"/>
      <c r="REY60" s="372"/>
      <c r="REZ60" s="372"/>
      <c r="RFA60" s="372"/>
      <c r="RFB60" s="372"/>
      <c r="RFC60" s="372"/>
      <c r="RFD60" s="372"/>
      <c r="RFE60" s="372"/>
      <c r="RFF60" s="372"/>
      <c r="RFG60" s="372"/>
      <c r="RFH60" s="372"/>
      <c r="RFI60" s="372"/>
      <c r="RFJ60" s="372"/>
      <c r="RFK60" s="372"/>
      <c r="RFL60" s="372"/>
      <c r="RFM60" s="372"/>
      <c r="RFN60" s="372"/>
      <c r="RFO60" s="372"/>
      <c r="RFP60" s="372"/>
      <c r="RFQ60" s="372"/>
      <c r="RFR60" s="372"/>
      <c r="RFS60" s="372"/>
      <c r="RFT60" s="372"/>
      <c r="RFU60" s="372"/>
      <c r="RFV60" s="372"/>
      <c r="RFW60" s="372"/>
      <c r="RFX60" s="372"/>
      <c r="RFY60" s="372"/>
      <c r="RFZ60" s="372"/>
      <c r="RGA60" s="372"/>
      <c r="RGB60" s="372"/>
      <c r="RGC60" s="372"/>
      <c r="RGD60" s="372"/>
      <c r="RGE60" s="372"/>
      <c r="RGF60" s="372"/>
      <c r="RGG60" s="372"/>
      <c r="RGH60" s="372"/>
      <c r="RGI60" s="372"/>
      <c r="RGJ60" s="372"/>
      <c r="RGK60" s="372"/>
      <c r="RGL60" s="372"/>
      <c r="RGM60" s="372"/>
      <c r="RGN60" s="372"/>
      <c r="RGO60" s="372"/>
      <c r="RGP60" s="372"/>
      <c r="RGQ60" s="372"/>
      <c r="RGR60" s="372"/>
      <c r="RGS60" s="372"/>
      <c r="RGT60" s="372"/>
      <c r="RGU60" s="372"/>
      <c r="RGV60" s="372"/>
      <c r="RGW60" s="372"/>
      <c r="RGX60" s="372"/>
      <c r="RGY60" s="372"/>
      <c r="RGZ60" s="372"/>
      <c r="RHA60" s="372"/>
      <c r="RHB60" s="372"/>
      <c r="RHC60" s="372"/>
      <c r="RHD60" s="372"/>
      <c r="RHE60" s="372"/>
      <c r="RHF60" s="372"/>
      <c r="RHG60" s="372"/>
      <c r="RHH60" s="372"/>
      <c r="RHI60" s="372"/>
      <c r="RHJ60" s="372"/>
      <c r="RHK60" s="372"/>
      <c r="RHL60" s="372"/>
      <c r="RHM60" s="372"/>
      <c r="RHN60" s="372"/>
      <c r="RHO60" s="372"/>
      <c r="RHP60" s="372"/>
      <c r="RHQ60" s="372"/>
      <c r="RHR60" s="372"/>
      <c r="RHS60" s="372"/>
      <c r="RHT60" s="372"/>
      <c r="RHU60" s="372"/>
      <c r="RHV60" s="372"/>
      <c r="RHW60" s="372"/>
      <c r="RHX60" s="372"/>
      <c r="RHY60" s="372"/>
      <c r="RHZ60" s="372"/>
      <c r="RIA60" s="372"/>
      <c r="RIB60" s="372"/>
      <c r="RIC60" s="372"/>
      <c r="RID60" s="372"/>
      <c r="RIE60" s="372"/>
      <c r="RIF60" s="372"/>
      <c r="RIG60" s="372"/>
      <c r="RIH60" s="372"/>
      <c r="RII60" s="372"/>
      <c r="RIJ60" s="372"/>
      <c r="RIK60" s="372"/>
      <c r="RIL60" s="372"/>
      <c r="RIM60" s="372"/>
      <c r="RIN60" s="372"/>
      <c r="RIO60" s="372"/>
      <c r="RIP60" s="372"/>
      <c r="RIQ60" s="372"/>
      <c r="RIR60" s="372"/>
      <c r="RIS60" s="372"/>
      <c r="RIT60" s="372"/>
      <c r="RIU60" s="372"/>
      <c r="RIV60" s="372"/>
      <c r="RIW60" s="372"/>
      <c r="RIX60" s="372"/>
      <c r="RIY60" s="372"/>
      <c r="RIZ60" s="372"/>
      <c r="RJA60" s="372"/>
      <c r="RJB60" s="372"/>
      <c r="RJC60" s="372"/>
      <c r="RJD60" s="372"/>
      <c r="RJE60" s="372"/>
      <c r="RJF60" s="372"/>
      <c r="RJG60" s="372"/>
      <c r="RJH60" s="372"/>
      <c r="RJI60" s="372"/>
      <c r="RJJ60" s="372"/>
      <c r="RJK60" s="372"/>
      <c r="RJL60" s="372"/>
      <c r="RJM60" s="372"/>
      <c r="RJN60" s="372"/>
      <c r="RJO60" s="372"/>
      <c r="RJP60" s="372"/>
      <c r="RJQ60" s="372"/>
      <c r="RJR60" s="372"/>
      <c r="RJS60" s="372"/>
      <c r="RJT60" s="372"/>
      <c r="RJU60" s="372"/>
      <c r="RJV60" s="372"/>
      <c r="RJW60" s="372"/>
      <c r="RJX60" s="372"/>
      <c r="RJY60" s="372"/>
      <c r="RJZ60" s="372"/>
      <c r="RKA60" s="372"/>
      <c r="RKB60" s="372"/>
      <c r="RKC60" s="372"/>
      <c r="RKD60" s="372"/>
      <c r="RKE60" s="372"/>
      <c r="RKF60" s="372"/>
      <c r="RKG60" s="372"/>
      <c r="RKH60" s="372"/>
      <c r="RKI60" s="372"/>
      <c r="RKJ60" s="372"/>
      <c r="RKK60" s="372"/>
      <c r="RKL60" s="372"/>
      <c r="RKM60" s="372"/>
      <c r="RKN60" s="372"/>
      <c r="RKO60" s="372"/>
      <c r="RKP60" s="372"/>
      <c r="RKQ60" s="372"/>
      <c r="RKR60" s="372"/>
      <c r="RKS60" s="372"/>
      <c r="RKT60" s="372"/>
      <c r="RKU60" s="372"/>
      <c r="RKV60" s="372"/>
      <c r="RKW60" s="372"/>
      <c r="RKX60" s="372"/>
      <c r="RKY60" s="372"/>
      <c r="RKZ60" s="372"/>
      <c r="RLA60" s="372"/>
      <c r="RLB60" s="372"/>
      <c r="RLC60" s="372"/>
      <c r="RLD60" s="372"/>
      <c r="RLE60" s="372"/>
      <c r="RLF60" s="372"/>
      <c r="RLG60" s="372"/>
      <c r="RLH60" s="372"/>
      <c r="RLI60" s="372"/>
      <c r="RLJ60" s="372"/>
      <c r="RLK60" s="372"/>
      <c r="RLL60" s="372"/>
      <c r="RLM60" s="372"/>
      <c r="RLN60" s="372"/>
      <c r="RLO60" s="372"/>
      <c r="RLP60" s="372"/>
      <c r="RLQ60" s="372"/>
      <c r="RLR60" s="372"/>
      <c r="RLS60" s="372"/>
      <c r="RLT60" s="372"/>
      <c r="RLU60" s="372"/>
      <c r="RLV60" s="372"/>
      <c r="RLW60" s="372"/>
      <c r="RLX60" s="372"/>
      <c r="RLY60" s="372"/>
      <c r="RLZ60" s="372"/>
      <c r="RMA60" s="372"/>
      <c r="RMB60" s="372"/>
      <c r="RMC60" s="372"/>
      <c r="RMD60" s="372"/>
      <c r="RME60" s="372"/>
      <c r="RMF60" s="372"/>
      <c r="RMG60" s="372"/>
      <c r="RMH60" s="372"/>
      <c r="RMI60" s="372"/>
      <c r="RMJ60" s="372"/>
      <c r="RMK60" s="372"/>
      <c r="RML60" s="372"/>
      <c r="RMM60" s="372"/>
      <c r="RMN60" s="372"/>
      <c r="RMO60" s="372"/>
      <c r="RMP60" s="372"/>
      <c r="RMQ60" s="372"/>
      <c r="RMR60" s="372"/>
      <c r="RMS60" s="372"/>
      <c r="RMT60" s="372"/>
      <c r="RMU60" s="372"/>
      <c r="RMV60" s="372"/>
      <c r="RMW60" s="372"/>
      <c r="RMX60" s="372"/>
      <c r="RMY60" s="372"/>
      <c r="RMZ60" s="372"/>
      <c r="RNA60" s="372"/>
      <c r="RNB60" s="372"/>
      <c r="RNC60" s="372"/>
      <c r="RND60" s="372"/>
      <c r="RNE60" s="372"/>
      <c r="RNF60" s="372"/>
      <c r="RNG60" s="372"/>
      <c r="RNH60" s="372"/>
      <c r="RNI60" s="372"/>
      <c r="RNJ60" s="372"/>
      <c r="RNK60" s="372"/>
      <c r="RNL60" s="372"/>
      <c r="RNM60" s="372"/>
      <c r="RNN60" s="372"/>
      <c r="RNO60" s="372"/>
      <c r="RNP60" s="372"/>
      <c r="RNQ60" s="372"/>
      <c r="RNR60" s="372"/>
      <c r="RNS60" s="372"/>
      <c r="RNT60" s="372"/>
      <c r="RNU60" s="372"/>
      <c r="RNV60" s="372"/>
      <c r="RNW60" s="372"/>
      <c r="RNX60" s="372"/>
      <c r="RNY60" s="372"/>
      <c r="RNZ60" s="372"/>
      <c r="ROA60" s="372"/>
      <c r="ROB60" s="372"/>
      <c r="ROC60" s="372"/>
      <c r="ROD60" s="372"/>
      <c r="ROE60" s="372"/>
      <c r="ROF60" s="372"/>
      <c r="ROG60" s="372"/>
      <c r="ROH60" s="372"/>
      <c r="ROI60" s="372"/>
      <c r="ROJ60" s="372"/>
      <c r="ROK60" s="372"/>
      <c r="ROL60" s="372"/>
      <c r="ROM60" s="372"/>
      <c r="RON60" s="372"/>
      <c r="ROO60" s="372"/>
      <c r="ROP60" s="372"/>
      <c r="ROQ60" s="372"/>
      <c r="ROR60" s="372"/>
      <c r="ROS60" s="372"/>
      <c r="ROT60" s="372"/>
      <c r="ROU60" s="372"/>
      <c r="ROV60" s="372"/>
      <c r="ROW60" s="372"/>
      <c r="ROX60" s="372"/>
      <c r="ROY60" s="372"/>
      <c r="ROZ60" s="372"/>
      <c r="RPA60" s="372"/>
      <c r="RPB60" s="372"/>
      <c r="RPC60" s="372"/>
      <c r="RPD60" s="372"/>
      <c r="RPE60" s="372"/>
      <c r="RPF60" s="372"/>
      <c r="RPG60" s="372"/>
      <c r="RPH60" s="372"/>
      <c r="RPI60" s="372"/>
      <c r="RPJ60" s="372"/>
      <c r="RPK60" s="372"/>
      <c r="RPL60" s="372"/>
      <c r="RPM60" s="372"/>
      <c r="RPN60" s="372"/>
      <c r="RPO60" s="372"/>
      <c r="RPP60" s="372"/>
      <c r="RPQ60" s="372"/>
      <c r="RPR60" s="372"/>
      <c r="RPS60" s="372"/>
      <c r="RPT60" s="372"/>
      <c r="RPU60" s="372"/>
      <c r="RPV60" s="372"/>
      <c r="RPW60" s="372"/>
      <c r="RPX60" s="372"/>
      <c r="RPY60" s="372"/>
      <c r="RPZ60" s="372"/>
      <c r="RQA60" s="372"/>
      <c r="RQB60" s="372"/>
      <c r="RQC60" s="372"/>
      <c r="RQD60" s="372"/>
      <c r="RQE60" s="372"/>
      <c r="RQF60" s="372"/>
      <c r="RQG60" s="372"/>
      <c r="RQH60" s="372"/>
      <c r="RQI60" s="372"/>
      <c r="RQJ60" s="372"/>
      <c r="RQK60" s="372"/>
      <c r="RQL60" s="372"/>
      <c r="RQM60" s="372"/>
      <c r="RQN60" s="372"/>
      <c r="RQO60" s="372"/>
      <c r="RQP60" s="372"/>
      <c r="RQQ60" s="372"/>
      <c r="RQR60" s="372"/>
      <c r="RQS60" s="372"/>
      <c r="RQT60" s="372"/>
      <c r="RQU60" s="372"/>
      <c r="RQV60" s="372"/>
      <c r="RQW60" s="372"/>
      <c r="RQX60" s="372"/>
      <c r="RQY60" s="372"/>
      <c r="RQZ60" s="372"/>
      <c r="RRA60" s="372"/>
      <c r="RRB60" s="372"/>
      <c r="RRC60" s="372"/>
      <c r="RRD60" s="372"/>
      <c r="RRE60" s="372"/>
      <c r="RRF60" s="372"/>
      <c r="RRG60" s="372"/>
      <c r="RRH60" s="372"/>
      <c r="RRI60" s="372"/>
      <c r="RRJ60" s="372"/>
      <c r="RRK60" s="372"/>
      <c r="RRL60" s="372"/>
      <c r="RRM60" s="372"/>
      <c r="RRN60" s="372"/>
      <c r="RRO60" s="372"/>
      <c r="RRP60" s="372"/>
      <c r="RRQ60" s="372"/>
      <c r="RRR60" s="372"/>
      <c r="RRS60" s="372"/>
      <c r="RRT60" s="372"/>
      <c r="RRU60" s="372"/>
      <c r="RRV60" s="372"/>
      <c r="RRW60" s="372"/>
      <c r="RRX60" s="372"/>
      <c r="RRY60" s="372"/>
      <c r="RRZ60" s="372"/>
      <c r="RSA60" s="372"/>
      <c r="RSB60" s="372"/>
      <c r="RSC60" s="372"/>
      <c r="RSD60" s="372"/>
      <c r="RSE60" s="372"/>
      <c r="RSF60" s="372"/>
      <c r="RSG60" s="372"/>
      <c r="RSH60" s="372"/>
      <c r="RSI60" s="372"/>
      <c r="RSJ60" s="372"/>
      <c r="RSK60" s="372"/>
      <c r="RSL60" s="372"/>
      <c r="RSM60" s="372"/>
      <c r="RSN60" s="372"/>
      <c r="RSO60" s="372"/>
      <c r="RSP60" s="372"/>
      <c r="RSQ60" s="372"/>
      <c r="RSR60" s="372"/>
      <c r="RSS60" s="372"/>
      <c r="RST60" s="372"/>
      <c r="RSU60" s="372"/>
      <c r="RSV60" s="372"/>
      <c r="RSW60" s="372"/>
      <c r="RSX60" s="372"/>
      <c r="RSY60" s="372"/>
      <c r="RSZ60" s="372"/>
      <c r="RTA60" s="372"/>
      <c r="RTB60" s="372"/>
      <c r="RTC60" s="372"/>
      <c r="RTD60" s="372"/>
      <c r="RTE60" s="372"/>
      <c r="RTF60" s="372"/>
      <c r="RTG60" s="372"/>
      <c r="RTH60" s="372"/>
      <c r="RTI60" s="372"/>
      <c r="RTJ60" s="372"/>
      <c r="RTK60" s="372"/>
      <c r="RTL60" s="372"/>
      <c r="RTM60" s="372"/>
      <c r="RTN60" s="372"/>
      <c r="RTO60" s="372"/>
      <c r="RTP60" s="372"/>
      <c r="RTQ60" s="372"/>
      <c r="RTR60" s="372"/>
      <c r="RTS60" s="372"/>
      <c r="RTT60" s="372"/>
      <c r="RTU60" s="372"/>
      <c r="RTV60" s="372"/>
      <c r="RTW60" s="372"/>
      <c r="RTX60" s="372"/>
      <c r="RTY60" s="372"/>
      <c r="RTZ60" s="372"/>
      <c r="RUA60" s="372"/>
      <c r="RUB60" s="372"/>
      <c r="RUC60" s="372"/>
      <c r="RUD60" s="372"/>
      <c r="RUE60" s="372"/>
      <c r="RUF60" s="372"/>
      <c r="RUG60" s="372"/>
      <c r="RUH60" s="372"/>
      <c r="RUI60" s="372"/>
      <c r="RUJ60" s="372"/>
      <c r="RUK60" s="372"/>
      <c r="RUL60" s="372"/>
      <c r="RUM60" s="372"/>
      <c r="RUN60" s="372"/>
      <c r="RUO60" s="372"/>
      <c r="RUP60" s="372"/>
      <c r="RUQ60" s="372"/>
      <c r="RUR60" s="372"/>
      <c r="RUS60" s="372"/>
      <c r="RUT60" s="372"/>
      <c r="RUU60" s="372"/>
      <c r="RUV60" s="372"/>
      <c r="RUW60" s="372"/>
      <c r="RUX60" s="372"/>
      <c r="RUY60" s="372"/>
      <c r="RUZ60" s="372"/>
      <c r="RVA60" s="372"/>
      <c r="RVB60" s="372"/>
      <c r="RVC60" s="372"/>
      <c r="RVD60" s="372"/>
      <c r="RVE60" s="372"/>
      <c r="RVF60" s="372"/>
      <c r="RVG60" s="372"/>
      <c r="RVH60" s="372"/>
      <c r="RVI60" s="372"/>
      <c r="RVJ60" s="372"/>
      <c r="RVK60" s="372"/>
      <c r="RVL60" s="372"/>
      <c r="RVM60" s="372"/>
      <c r="RVN60" s="372"/>
      <c r="RVO60" s="372"/>
      <c r="RVP60" s="372"/>
      <c r="RVQ60" s="372"/>
      <c r="RVR60" s="372"/>
      <c r="RVS60" s="372"/>
      <c r="RVT60" s="372"/>
      <c r="RVU60" s="372"/>
      <c r="RVV60" s="372"/>
      <c r="RVW60" s="372"/>
      <c r="RVX60" s="372"/>
      <c r="RVY60" s="372"/>
      <c r="RVZ60" s="372"/>
      <c r="RWA60" s="372"/>
      <c r="RWB60" s="372"/>
      <c r="RWC60" s="372"/>
      <c r="RWD60" s="372"/>
      <c r="RWE60" s="372"/>
      <c r="RWF60" s="372"/>
      <c r="RWG60" s="372"/>
      <c r="RWH60" s="372"/>
      <c r="RWI60" s="372"/>
      <c r="RWJ60" s="372"/>
      <c r="RWK60" s="372"/>
      <c r="RWL60" s="372"/>
      <c r="RWM60" s="372"/>
      <c r="RWN60" s="372"/>
      <c r="RWO60" s="372"/>
      <c r="RWP60" s="372"/>
      <c r="RWQ60" s="372"/>
      <c r="RWR60" s="372"/>
      <c r="RWS60" s="372"/>
      <c r="RWT60" s="372"/>
      <c r="RWU60" s="372"/>
      <c r="RWV60" s="372"/>
      <c r="RWW60" s="372"/>
      <c r="RWX60" s="372"/>
      <c r="RWY60" s="372"/>
      <c r="RWZ60" s="372"/>
      <c r="RXA60" s="372"/>
      <c r="RXB60" s="372"/>
      <c r="RXC60" s="372"/>
      <c r="RXD60" s="372"/>
      <c r="RXE60" s="372"/>
      <c r="RXF60" s="372"/>
      <c r="RXG60" s="372"/>
      <c r="RXH60" s="372"/>
      <c r="RXI60" s="372"/>
      <c r="RXJ60" s="372"/>
      <c r="RXK60" s="372"/>
      <c r="RXL60" s="372"/>
      <c r="RXM60" s="372"/>
      <c r="RXN60" s="372"/>
      <c r="RXO60" s="372"/>
      <c r="RXP60" s="372"/>
      <c r="RXQ60" s="372"/>
      <c r="RXR60" s="372"/>
      <c r="RXS60" s="372"/>
      <c r="RXT60" s="372"/>
      <c r="RXU60" s="372"/>
      <c r="RXV60" s="372"/>
      <c r="RXW60" s="372"/>
      <c r="RXX60" s="372"/>
      <c r="RXY60" s="372"/>
      <c r="RXZ60" s="372"/>
      <c r="RYA60" s="372"/>
      <c r="RYB60" s="372"/>
      <c r="RYC60" s="372"/>
      <c r="RYD60" s="372"/>
      <c r="RYE60" s="372"/>
      <c r="RYF60" s="372"/>
      <c r="RYG60" s="372"/>
      <c r="RYH60" s="372"/>
      <c r="RYI60" s="372"/>
      <c r="RYJ60" s="372"/>
      <c r="RYK60" s="372"/>
      <c r="RYL60" s="372"/>
      <c r="RYM60" s="372"/>
      <c r="RYN60" s="372"/>
      <c r="RYO60" s="372"/>
      <c r="RYP60" s="372"/>
      <c r="RYQ60" s="372"/>
      <c r="RYR60" s="372"/>
      <c r="RYS60" s="372"/>
      <c r="RYT60" s="372"/>
      <c r="RYU60" s="372"/>
      <c r="RYV60" s="372"/>
      <c r="RYW60" s="372"/>
      <c r="RYX60" s="372"/>
      <c r="RYY60" s="372"/>
      <c r="RYZ60" s="372"/>
      <c r="RZA60" s="372"/>
      <c r="RZB60" s="372"/>
      <c r="RZC60" s="372"/>
      <c r="RZD60" s="372"/>
      <c r="RZE60" s="372"/>
      <c r="RZF60" s="372"/>
      <c r="RZG60" s="372"/>
      <c r="RZH60" s="372"/>
      <c r="RZI60" s="372"/>
      <c r="RZJ60" s="372"/>
      <c r="RZK60" s="372"/>
      <c r="RZL60" s="372"/>
      <c r="RZM60" s="372"/>
      <c r="RZN60" s="372"/>
      <c r="RZO60" s="372"/>
      <c r="RZP60" s="372"/>
      <c r="RZQ60" s="372"/>
      <c r="RZR60" s="372"/>
      <c r="RZS60" s="372"/>
      <c r="RZT60" s="372"/>
      <c r="RZU60" s="372"/>
      <c r="RZV60" s="372"/>
      <c r="RZW60" s="372"/>
      <c r="RZX60" s="372"/>
      <c r="RZY60" s="372"/>
      <c r="RZZ60" s="372"/>
      <c r="SAA60" s="372"/>
      <c r="SAB60" s="372"/>
      <c r="SAC60" s="372"/>
      <c r="SAD60" s="372"/>
      <c r="SAE60" s="372"/>
      <c r="SAF60" s="372"/>
      <c r="SAG60" s="372"/>
      <c r="SAH60" s="372"/>
      <c r="SAI60" s="372"/>
      <c r="SAJ60" s="372"/>
      <c r="SAK60" s="372"/>
      <c r="SAL60" s="372"/>
      <c r="SAM60" s="372"/>
      <c r="SAN60" s="372"/>
      <c r="SAO60" s="372"/>
      <c r="SAP60" s="372"/>
      <c r="SAQ60" s="372"/>
      <c r="SAR60" s="372"/>
      <c r="SAS60" s="372"/>
      <c r="SAT60" s="372"/>
      <c r="SAU60" s="372"/>
      <c r="SAV60" s="372"/>
      <c r="SAW60" s="372"/>
      <c r="SAX60" s="372"/>
      <c r="SAY60" s="372"/>
      <c r="SAZ60" s="372"/>
      <c r="SBA60" s="372"/>
      <c r="SBB60" s="372"/>
      <c r="SBC60" s="372"/>
      <c r="SBD60" s="372"/>
      <c r="SBE60" s="372"/>
      <c r="SBF60" s="372"/>
      <c r="SBG60" s="372"/>
      <c r="SBH60" s="372"/>
      <c r="SBI60" s="372"/>
      <c r="SBJ60" s="372"/>
      <c r="SBK60" s="372"/>
      <c r="SBL60" s="372"/>
      <c r="SBM60" s="372"/>
      <c r="SBN60" s="372"/>
      <c r="SBO60" s="372"/>
      <c r="SBP60" s="372"/>
      <c r="SBQ60" s="372"/>
      <c r="SBR60" s="372"/>
      <c r="SBS60" s="372"/>
      <c r="SBT60" s="372"/>
      <c r="SBU60" s="372"/>
      <c r="SBV60" s="372"/>
      <c r="SBW60" s="372"/>
      <c r="SBX60" s="372"/>
      <c r="SBY60" s="372"/>
      <c r="SBZ60" s="372"/>
      <c r="SCA60" s="372"/>
      <c r="SCB60" s="372"/>
      <c r="SCC60" s="372"/>
      <c r="SCD60" s="372"/>
      <c r="SCE60" s="372"/>
      <c r="SCF60" s="372"/>
      <c r="SCG60" s="372"/>
      <c r="SCH60" s="372"/>
      <c r="SCI60" s="372"/>
      <c r="SCJ60" s="372"/>
      <c r="SCK60" s="372"/>
      <c r="SCL60" s="372"/>
      <c r="SCM60" s="372"/>
      <c r="SCN60" s="372"/>
      <c r="SCO60" s="372"/>
      <c r="SCP60" s="372"/>
      <c r="SCQ60" s="372"/>
      <c r="SCR60" s="372"/>
      <c r="SCS60" s="372"/>
      <c r="SCT60" s="372"/>
      <c r="SCU60" s="372"/>
      <c r="SCV60" s="372"/>
      <c r="SCW60" s="372"/>
      <c r="SCX60" s="372"/>
      <c r="SCY60" s="372"/>
      <c r="SCZ60" s="372"/>
      <c r="SDA60" s="372"/>
      <c r="SDB60" s="372"/>
      <c r="SDC60" s="372"/>
      <c r="SDD60" s="372"/>
      <c r="SDE60" s="372"/>
      <c r="SDF60" s="372"/>
      <c r="SDG60" s="372"/>
      <c r="SDH60" s="372"/>
      <c r="SDI60" s="372"/>
      <c r="SDJ60" s="372"/>
      <c r="SDK60" s="372"/>
      <c r="SDL60" s="372"/>
      <c r="SDM60" s="372"/>
      <c r="SDN60" s="372"/>
      <c r="SDO60" s="372"/>
      <c r="SDP60" s="372"/>
      <c r="SDQ60" s="372"/>
      <c r="SDR60" s="372"/>
      <c r="SDS60" s="372"/>
      <c r="SDT60" s="372"/>
      <c r="SDU60" s="372"/>
      <c r="SDV60" s="372"/>
      <c r="SDW60" s="372"/>
      <c r="SDX60" s="372"/>
      <c r="SDY60" s="372"/>
      <c r="SDZ60" s="372"/>
      <c r="SEA60" s="372"/>
      <c r="SEB60" s="372"/>
      <c r="SEC60" s="372"/>
      <c r="SED60" s="372"/>
      <c r="SEE60" s="372"/>
      <c r="SEF60" s="372"/>
      <c r="SEG60" s="372"/>
      <c r="SEH60" s="372"/>
      <c r="SEI60" s="372"/>
      <c r="SEJ60" s="372"/>
      <c r="SEK60" s="372"/>
      <c r="SEL60" s="372"/>
      <c r="SEM60" s="372"/>
      <c r="SEN60" s="372"/>
      <c r="SEO60" s="372"/>
      <c r="SEP60" s="372"/>
      <c r="SEQ60" s="372"/>
      <c r="SER60" s="372"/>
      <c r="SES60" s="372"/>
      <c r="SET60" s="372"/>
      <c r="SEU60" s="372"/>
      <c r="SEV60" s="372"/>
      <c r="SEW60" s="372"/>
      <c r="SEX60" s="372"/>
      <c r="SEY60" s="372"/>
      <c r="SEZ60" s="372"/>
      <c r="SFA60" s="372"/>
      <c r="SFB60" s="372"/>
      <c r="SFC60" s="372"/>
      <c r="SFD60" s="372"/>
      <c r="SFE60" s="372"/>
      <c r="SFF60" s="372"/>
      <c r="SFG60" s="372"/>
      <c r="SFH60" s="372"/>
      <c r="SFI60" s="372"/>
      <c r="SFJ60" s="372"/>
      <c r="SFK60" s="372"/>
      <c r="SFL60" s="372"/>
      <c r="SFM60" s="372"/>
      <c r="SFN60" s="372"/>
      <c r="SFO60" s="372"/>
      <c r="SFP60" s="372"/>
      <c r="SFQ60" s="372"/>
      <c r="SFR60" s="372"/>
      <c r="SFS60" s="372"/>
      <c r="SFT60" s="372"/>
      <c r="SFU60" s="372"/>
      <c r="SFV60" s="372"/>
      <c r="SFW60" s="372"/>
      <c r="SFX60" s="372"/>
      <c r="SFY60" s="372"/>
      <c r="SFZ60" s="372"/>
      <c r="SGA60" s="372"/>
      <c r="SGB60" s="372"/>
      <c r="SGC60" s="372"/>
      <c r="SGD60" s="372"/>
      <c r="SGE60" s="372"/>
      <c r="SGF60" s="372"/>
      <c r="SGG60" s="372"/>
      <c r="SGH60" s="372"/>
      <c r="SGI60" s="372"/>
      <c r="SGJ60" s="372"/>
      <c r="SGK60" s="372"/>
      <c r="SGL60" s="372"/>
      <c r="SGM60" s="372"/>
      <c r="SGN60" s="372"/>
      <c r="SGO60" s="372"/>
      <c r="SGP60" s="372"/>
      <c r="SGQ60" s="372"/>
      <c r="SGR60" s="372"/>
      <c r="SGS60" s="372"/>
      <c r="SGT60" s="372"/>
      <c r="SGU60" s="372"/>
      <c r="SGV60" s="372"/>
      <c r="SGW60" s="372"/>
      <c r="SGX60" s="372"/>
      <c r="SGY60" s="372"/>
      <c r="SGZ60" s="372"/>
      <c r="SHA60" s="372"/>
      <c r="SHB60" s="372"/>
      <c r="SHC60" s="372"/>
      <c r="SHD60" s="372"/>
      <c r="SHE60" s="372"/>
      <c r="SHF60" s="372"/>
      <c r="SHG60" s="372"/>
      <c r="SHH60" s="372"/>
      <c r="SHI60" s="372"/>
      <c r="SHJ60" s="372"/>
      <c r="SHK60" s="372"/>
      <c r="SHL60" s="372"/>
      <c r="SHM60" s="372"/>
      <c r="SHN60" s="372"/>
      <c r="SHO60" s="372"/>
      <c r="SHP60" s="372"/>
      <c r="SHQ60" s="372"/>
      <c r="SHR60" s="372"/>
      <c r="SHS60" s="372"/>
      <c r="SHT60" s="372"/>
      <c r="SHU60" s="372"/>
      <c r="SHV60" s="372"/>
      <c r="SHW60" s="372"/>
      <c r="SHX60" s="372"/>
      <c r="SHY60" s="372"/>
      <c r="SHZ60" s="372"/>
      <c r="SIA60" s="372"/>
      <c r="SIB60" s="372"/>
      <c r="SIC60" s="372"/>
      <c r="SID60" s="372"/>
      <c r="SIE60" s="372"/>
      <c r="SIF60" s="372"/>
      <c r="SIG60" s="372"/>
      <c r="SIH60" s="372"/>
      <c r="SII60" s="372"/>
      <c r="SIJ60" s="372"/>
      <c r="SIK60" s="372"/>
      <c r="SIL60" s="372"/>
      <c r="SIM60" s="372"/>
      <c r="SIN60" s="372"/>
      <c r="SIO60" s="372"/>
      <c r="SIP60" s="372"/>
      <c r="SIQ60" s="372"/>
      <c r="SIR60" s="372"/>
      <c r="SIS60" s="372"/>
      <c r="SIT60" s="372"/>
      <c r="SIU60" s="372"/>
      <c r="SIV60" s="372"/>
      <c r="SIW60" s="372"/>
      <c r="SIX60" s="372"/>
      <c r="SIY60" s="372"/>
      <c r="SIZ60" s="372"/>
      <c r="SJA60" s="372"/>
      <c r="SJB60" s="372"/>
      <c r="SJC60" s="372"/>
      <c r="SJD60" s="372"/>
      <c r="SJE60" s="372"/>
      <c r="SJF60" s="372"/>
      <c r="SJG60" s="372"/>
      <c r="SJH60" s="372"/>
      <c r="SJI60" s="372"/>
      <c r="SJJ60" s="372"/>
      <c r="SJK60" s="372"/>
      <c r="SJL60" s="372"/>
      <c r="SJM60" s="372"/>
      <c r="SJN60" s="372"/>
      <c r="SJO60" s="372"/>
      <c r="SJP60" s="372"/>
      <c r="SJQ60" s="372"/>
      <c r="SJR60" s="372"/>
      <c r="SJS60" s="372"/>
      <c r="SJT60" s="372"/>
      <c r="SJU60" s="372"/>
      <c r="SJV60" s="372"/>
      <c r="SJW60" s="372"/>
      <c r="SJX60" s="372"/>
      <c r="SJY60" s="372"/>
      <c r="SJZ60" s="372"/>
      <c r="SKA60" s="372"/>
      <c r="SKB60" s="372"/>
      <c r="SKC60" s="372"/>
      <c r="SKD60" s="372"/>
      <c r="SKE60" s="372"/>
      <c r="SKF60" s="372"/>
      <c r="SKG60" s="372"/>
      <c r="SKH60" s="372"/>
      <c r="SKI60" s="372"/>
      <c r="SKJ60" s="372"/>
      <c r="SKK60" s="372"/>
      <c r="SKL60" s="372"/>
      <c r="SKM60" s="372"/>
      <c r="SKN60" s="372"/>
      <c r="SKO60" s="372"/>
      <c r="SKP60" s="372"/>
      <c r="SKQ60" s="372"/>
      <c r="SKR60" s="372"/>
      <c r="SKS60" s="372"/>
      <c r="SKT60" s="372"/>
      <c r="SKU60" s="372"/>
      <c r="SKV60" s="372"/>
      <c r="SKW60" s="372"/>
      <c r="SKX60" s="372"/>
      <c r="SKY60" s="372"/>
      <c r="SKZ60" s="372"/>
      <c r="SLA60" s="372"/>
      <c r="SLB60" s="372"/>
      <c r="SLC60" s="372"/>
      <c r="SLD60" s="372"/>
      <c r="SLE60" s="372"/>
      <c r="SLF60" s="372"/>
      <c r="SLG60" s="372"/>
      <c r="SLH60" s="372"/>
      <c r="SLI60" s="372"/>
      <c r="SLJ60" s="372"/>
      <c r="SLK60" s="372"/>
      <c r="SLL60" s="372"/>
      <c r="SLM60" s="372"/>
      <c r="SLN60" s="372"/>
      <c r="SLO60" s="372"/>
      <c r="SLP60" s="372"/>
      <c r="SLQ60" s="372"/>
      <c r="SLR60" s="372"/>
      <c r="SLS60" s="372"/>
      <c r="SLT60" s="372"/>
      <c r="SLU60" s="372"/>
      <c r="SLV60" s="372"/>
      <c r="SLW60" s="372"/>
      <c r="SLX60" s="372"/>
      <c r="SLY60" s="372"/>
      <c r="SLZ60" s="372"/>
      <c r="SMA60" s="372"/>
      <c r="SMB60" s="372"/>
      <c r="SMC60" s="372"/>
      <c r="SMD60" s="372"/>
      <c r="SME60" s="372"/>
      <c r="SMF60" s="372"/>
      <c r="SMG60" s="372"/>
      <c r="SMH60" s="372"/>
      <c r="SMI60" s="372"/>
      <c r="SMJ60" s="372"/>
      <c r="SMK60" s="372"/>
      <c r="SML60" s="372"/>
      <c r="SMM60" s="372"/>
      <c r="SMN60" s="372"/>
      <c r="SMO60" s="372"/>
      <c r="SMP60" s="372"/>
      <c r="SMQ60" s="372"/>
      <c r="SMR60" s="372"/>
      <c r="SMS60" s="372"/>
      <c r="SMT60" s="372"/>
      <c r="SMU60" s="372"/>
      <c r="SMV60" s="372"/>
      <c r="SMW60" s="372"/>
      <c r="SMX60" s="372"/>
      <c r="SMY60" s="372"/>
      <c r="SMZ60" s="372"/>
      <c r="SNA60" s="372"/>
      <c r="SNB60" s="372"/>
      <c r="SNC60" s="372"/>
      <c r="SND60" s="372"/>
      <c r="SNE60" s="372"/>
      <c r="SNF60" s="372"/>
      <c r="SNG60" s="372"/>
      <c r="SNH60" s="372"/>
      <c r="SNI60" s="372"/>
      <c r="SNJ60" s="372"/>
      <c r="SNK60" s="372"/>
      <c r="SNL60" s="372"/>
      <c r="SNM60" s="372"/>
      <c r="SNN60" s="372"/>
      <c r="SNO60" s="372"/>
      <c r="SNP60" s="372"/>
      <c r="SNQ60" s="372"/>
      <c r="SNR60" s="372"/>
      <c r="SNS60" s="372"/>
      <c r="SNT60" s="372"/>
      <c r="SNU60" s="372"/>
      <c r="SNV60" s="372"/>
      <c r="SNW60" s="372"/>
      <c r="SNX60" s="372"/>
      <c r="SNY60" s="372"/>
      <c r="SNZ60" s="372"/>
      <c r="SOA60" s="372"/>
      <c r="SOB60" s="372"/>
      <c r="SOC60" s="372"/>
      <c r="SOD60" s="372"/>
      <c r="SOE60" s="372"/>
      <c r="SOF60" s="372"/>
      <c r="SOG60" s="372"/>
      <c r="SOH60" s="372"/>
      <c r="SOI60" s="372"/>
      <c r="SOJ60" s="372"/>
      <c r="SOK60" s="372"/>
      <c r="SOL60" s="372"/>
      <c r="SOM60" s="372"/>
      <c r="SON60" s="372"/>
      <c r="SOO60" s="372"/>
      <c r="SOP60" s="372"/>
      <c r="SOQ60" s="372"/>
      <c r="SOR60" s="372"/>
      <c r="SOS60" s="372"/>
      <c r="SOT60" s="372"/>
      <c r="SOU60" s="372"/>
      <c r="SOV60" s="372"/>
      <c r="SOW60" s="372"/>
      <c r="SOX60" s="372"/>
      <c r="SOY60" s="372"/>
      <c r="SOZ60" s="372"/>
      <c r="SPA60" s="372"/>
      <c r="SPB60" s="372"/>
      <c r="SPC60" s="372"/>
      <c r="SPD60" s="372"/>
      <c r="SPE60" s="372"/>
      <c r="SPF60" s="372"/>
      <c r="SPG60" s="372"/>
      <c r="SPH60" s="372"/>
      <c r="SPI60" s="372"/>
      <c r="SPJ60" s="372"/>
      <c r="SPK60" s="372"/>
      <c r="SPL60" s="372"/>
      <c r="SPM60" s="372"/>
      <c r="SPN60" s="372"/>
      <c r="SPO60" s="372"/>
      <c r="SPP60" s="372"/>
      <c r="SPQ60" s="372"/>
      <c r="SPR60" s="372"/>
      <c r="SPS60" s="372"/>
      <c r="SPT60" s="372"/>
      <c r="SPU60" s="372"/>
      <c r="SPV60" s="372"/>
      <c r="SPW60" s="372"/>
      <c r="SPX60" s="372"/>
      <c r="SPY60" s="372"/>
      <c r="SPZ60" s="372"/>
      <c r="SQA60" s="372"/>
      <c r="SQB60" s="372"/>
      <c r="SQC60" s="372"/>
      <c r="SQD60" s="372"/>
      <c r="SQE60" s="372"/>
      <c r="SQF60" s="372"/>
      <c r="SQG60" s="372"/>
      <c r="SQH60" s="372"/>
      <c r="SQI60" s="372"/>
      <c r="SQJ60" s="372"/>
      <c r="SQK60" s="372"/>
      <c r="SQL60" s="372"/>
      <c r="SQM60" s="372"/>
      <c r="SQN60" s="372"/>
      <c r="SQO60" s="372"/>
      <c r="SQP60" s="372"/>
      <c r="SQQ60" s="372"/>
      <c r="SQR60" s="372"/>
      <c r="SQS60" s="372"/>
      <c r="SQT60" s="372"/>
      <c r="SQU60" s="372"/>
      <c r="SQV60" s="372"/>
      <c r="SQW60" s="372"/>
      <c r="SQX60" s="372"/>
      <c r="SQY60" s="372"/>
      <c r="SQZ60" s="372"/>
      <c r="SRA60" s="372"/>
      <c r="SRB60" s="372"/>
      <c r="SRC60" s="372"/>
      <c r="SRD60" s="372"/>
      <c r="SRE60" s="372"/>
      <c r="SRF60" s="372"/>
      <c r="SRG60" s="372"/>
      <c r="SRH60" s="372"/>
      <c r="SRI60" s="372"/>
      <c r="SRJ60" s="372"/>
      <c r="SRK60" s="372"/>
      <c r="SRL60" s="372"/>
      <c r="SRM60" s="372"/>
      <c r="SRN60" s="372"/>
      <c r="SRO60" s="372"/>
      <c r="SRP60" s="372"/>
      <c r="SRQ60" s="372"/>
      <c r="SRR60" s="372"/>
      <c r="SRS60" s="372"/>
      <c r="SRT60" s="372"/>
      <c r="SRU60" s="372"/>
      <c r="SRV60" s="372"/>
      <c r="SRW60" s="372"/>
      <c r="SRX60" s="372"/>
      <c r="SRY60" s="372"/>
      <c r="SRZ60" s="372"/>
      <c r="SSA60" s="372"/>
      <c r="SSB60" s="372"/>
      <c r="SSC60" s="372"/>
      <c r="SSD60" s="372"/>
      <c r="SSE60" s="372"/>
      <c r="SSF60" s="372"/>
      <c r="SSG60" s="372"/>
      <c r="SSH60" s="372"/>
      <c r="SSI60" s="372"/>
      <c r="SSJ60" s="372"/>
      <c r="SSK60" s="372"/>
      <c r="SSL60" s="372"/>
      <c r="SSM60" s="372"/>
      <c r="SSN60" s="372"/>
      <c r="SSO60" s="372"/>
      <c r="SSP60" s="372"/>
      <c r="SSQ60" s="372"/>
      <c r="SSR60" s="372"/>
      <c r="SSS60" s="372"/>
      <c r="SST60" s="372"/>
      <c r="SSU60" s="372"/>
      <c r="SSV60" s="372"/>
      <c r="SSW60" s="372"/>
      <c r="SSX60" s="372"/>
      <c r="SSY60" s="372"/>
      <c r="SSZ60" s="372"/>
      <c r="STA60" s="372"/>
      <c r="STB60" s="372"/>
      <c r="STC60" s="372"/>
      <c r="STD60" s="372"/>
      <c r="STE60" s="372"/>
      <c r="STF60" s="372"/>
      <c r="STG60" s="372"/>
      <c r="STH60" s="372"/>
      <c r="STI60" s="372"/>
      <c r="STJ60" s="372"/>
      <c r="STK60" s="372"/>
      <c r="STL60" s="372"/>
      <c r="STM60" s="372"/>
      <c r="STN60" s="372"/>
      <c r="STO60" s="372"/>
      <c r="STP60" s="372"/>
      <c r="STQ60" s="372"/>
      <c r="STR60" s="372"/>
      <c r="STS60" s="372"/>
      <c r="STT60" s="372"/>
      <c r="STU60" s="372"/>
      <c r="STV60" s="372"/>
      <c r="STW60" s="372"/>
      <c r="STX60" s="372"/>
      <c r="STY60" s="372"/>
      <c r="STZ60" s="372"/>
      <c r="SUA60" s="372"/>
      <c r="SUB60" s="372"/>
      <c r="SUC60" s="372"/>
      <c r="SUD60" s="372"/>
      <c r="SUE60" s="372"/>
      <c r="SUF60" s="372"/>
      <c r="SUG60" s="372"/>
      <c r="SUH60" s="372"/>
      <c r="SUI60" s="372"/>
      <c r="SUJ60" s="372"/>
      <c r="SUK60" s="372"/>
      <c r="SUL60" s="372"/>
      <c r="SUM60" s="372"/>
      <c r="SUN60" s="372"/>
      <c r="SUO60" s="372"/>
      <c r="SUP60" s="372"/>
      <c r="SUQ60" s="372"/>
      <c r="SUR60" s="372"/>
      <c r="SUS60" s="372"/>
      <c r="SUT60" s="372"/>
      <c r="SUU60" s="372"/>
      <c r="SUV60" s="372"/>
      <c r="SUW60" s="372"/>
      <c r="SUX60" s="372"/>
      <c r="SUY60" s="372"/>
      <c r="SUZ60" s="372"/>
      <c r="SVA60" s="372"/>
      <c r="SVB60" s="372"/>
      <c r="SVC60" s="372"/>
      <c r="SVD60" s="372"/>
      <c r="SVE60" s="372"/>
      <c r="SVF60" s="372"/>
      <c r="SVG60" s="372"/>
      <c r="SVH60" s="372"/>
      <c r="SVI60" s="372"/>
      <c r="SVJ60" s="372"/>
      <c r="SVK60" s="372"/>
      <c r="SVL60" s="372"/>
      <c r="SVM60" s="372"/>
      <c r="SVN60" s="372"/>
      <c r="SVO60" s="372"/>
      <c r="SVP60" s="372"/>
      <c r="SVQ60" s="372"/>
      <c r="SVR60" s="372"/>
      <c r="SVS60" s="372"/>
      <c r="SVT60" s="372"/>
      <c r="SVU60" s="372"/>
      <c r="SVV60" s="372"/>
      <c r="SVW60" s="372"/>
      <c r="SVX60" s="372"/>
      <c r="SVY60" s="372"/>
      <c r="SVZ60" s="372"/>
      <c r="SWA60" s="372"/>
      <c r="SWB60" s="372"/>
      <c r="SWC60" s="372"/>
      <c r="SWD60" s="372"/>
      <c r="SWE60" s="372"/>
      <c r="SWF60" s="372"/>
      <c r="SWG60" s="372"/>
      <c r="SWH60" s="372"/>
      <c r="SWI60" s="372"/>
      <c r="SWJ60" s="372"/>
      <c r="SWK60" s="372"/>
      <c r="SWL60" s="372"/>
      <c r="SWM60" s="372"/>
      <c r="SWN60" s="372"/>
      <c r="SWO60" s="372"/>
      <c r="SWP60" s="372"/>
      <c r="SWQ60" s="372"/>
      <c r="SWR60" s="372"/>
      <c r="SWS60" s="372"/>
      <c r="SWT60" s="372"/>
      <c r="SWU60" s="372"/>
      <c r="SWV60" s="372"/>
      <c r="SWW60" s="372"/>
      <c r="SWX60" s="372"/>
      <c r="SWY60" s="372"/>
      <c r="SWZ60" s="372"/>
      <c r="SXA60" s="372"/>
      <c r="SXB60" s="372"/>
      <c r="SXC60" s="372"/>
      <c r="SXD60" s="372"/>
      <c r="SXE60" s="372"/>
      <c r="SXF60" s="372"/>
      <c r="SXG60" s="372"/>
      <c r="SXH60" s="372"/>
      <c r="SXI60" s="372"/>
      <c r="SXJ60" s="372"/>
      <c r="SXK60" s="372"/>
      <c r="SXL60" s="372"/>
      <c r="SXM60" s="372"/>
      <c r="SXN60" s="372"/>
      <c r="SXO60" s="372"/>
      <c r="SXP60" s="372"/>
      <c r="SXQ60" s="372"/>
      <c r="SXR60" s="372"/>
      <c r="SXS60" s="372"/>
      <c r="SXT60" s="372"/>
      <c r="SXU60" s="372"/>
      <c r="SXV60" s="372"/>
      <c r="SXW60" s="372"/>
      <c r="SXX60" s="372"/>
      <c r="SXY60" s="372"/>
      <c r="SXZ60" s="372"/>
      <c r="SYA60" s="372"/>
      <c r="SYB60" s="372"/>
      <c r="SYC60" s="372"/>
      <c r="SYD60" s="372"/>
      <c r="SYE60" s="372"/>
      <c r="SYF60" s="372"/>
      <c r="SYG60" s="372"/>
      <c r="SYH60" s="372"/>
      <c r="SYI60" s="372"/>
      <c r="SYJ60" s="372"/>
      <c r="SYK60" s="372"/>
      <c r="SYL60" s="372"/>
      <c r="SYM60" s="372"/>
      <c r="SYN60" s="372"/>
      <c r="SYO60" s="372"/>
      <c r="SYP60" s="372"/>
      <c r="SYQ60" s="372"/>
      <c r="SYR60" s="372"/>
      <c r="SYS60" s="372"/>
      <c r="SYT60" s="372"/>
      <c r="SYU60" s="372"/>
      <c r="SYV60" s="372"/>
      <c r="SYW60" s="372"/>
      <c r="SYX60" s="372"/>
      <c r="SYY60" s="372"/>
      <c r="SYZ60" s="372"/>
      <c r="SZA60" s="372"/>
      <c r="SZB60" s="372"/>
      <c r="SZC60" s="372"/>
      <c r="SZD60" s="372"/>
      <c r="SZE60" s="372"/>
      <c r="SZF60" s="372"/>
      <c r="SZG60" s="372"/>
      <c r="SZH60" s="372"/>
      <c r="SZI60" s="372"/>
      <c r="SZJ60" s="372"/>
      <c r="SZK60" s="372"/>
      <c r="SZL60" s="372"/>
      <c r="SZM60" s="372"/>
      <c r="SZN60" s="372"/>
      <c r="SZO60" s="372"/>
      <c r="SZP60" s="372"/>
      <c r="SZQ60" s="372"/>
      <c r="SZR60" s="372"/>
      <c r="SZS60" s="372"/>
      <c r="SZT60" s="372"/>
      <c r="SZU60" s="372"/>
      <c r="SZV60" s="372"/>
      <c r="SZW60" s="372"/>
      <c r="SZX60" s="372"/>
      <c r="SZY60" s="372"/>
      <c r="SZZ60" s="372"/>
      <c r="TAA60" s="372"/>
      <c r="TAB60" s="372"/>
      <c r="TAC60" s="372"/>
      <c r="TAD60" s="372"/>
      <c r="TAE60" s="372"/>
      <c r="TAF60" s="372"/>
      <c r="TAG60" s="372"/>
      <c r="TAH60" s="372"/>
      <c r="TAI60" s="372"/>
      <c r="TAJ60" s="372"/>
      <c r="TAK60" s="372"/>
      <c r="TAL60" s="372"/>
      <c r="TAM60" s="372"/>
      <c r="TAN60" s="372"/>
      <c r="TAO60" s="372"/>
      <c r="TAP60" s="372"/>
      <c r="TAQ60" s="372"/>
      <c r="TAR60" s="372"/>
      <c r="TAS60" s="372"/>
      <c r="TAT60" s="372"/>
      <c r="TAU60" s="372"/>
      <c r="TAV60" s="372"/>
      <c r="TAW60" s="372"/>
      <c r="TAX60" s="372"/>
      <c r="TAY60" s="372"/>
      <c r="TAZ60" s="372"/>
      <c r="TBA60" s="372"/>
      <c r="TBB60" s="372"/>
      <c r="TBC60" s="372"/>
      <c r="TBD60" s="372"/>
      <c r="TBE60" s="372"/>
      <c r="TBF60" s="372"/>
      <c r="TBG60" s="372"/>
      <c r="TBH60" s="372"/>
      <c r="TBI60" s="372"/>
      <c r="TBJ60" s="372"/>
      <c r="TBK60" s="372"/>
      <c r="TBL60" s="372"/>
      <c r="TBM60" s="372"/>
      <c r="TBN60" s="372"/>
      <c r="TBO60" s="372"/>
      <c r="TBP60" s="372"/>
      <c r="TBQ60" s="372"/>
      <c r="TBR60" s="372"/>
      <c r="TBS60" s="372"/>
      <c r="TBT60" s="372"/>
      <c r="TBU60" s="372"/>
      <c r="TBV60" s="372"/>
      <c r="TBW60" s="372"/>
      <c r="TBX60" s="372"/>
      <c r="TBY60" s="372"/>
      <c r="TBZ60" s="372"/>
      <c r="TCA60" s="372"/>
      <c r="TCB60" s="372"/>
      <c r="TCC60" s="372"/>
      <c r="TCD60" s="372"/>
      <c r="TCE60" s="372"/>
      <c r="TCF60" s="372"/>
      <c r="TCG60" s="372"/>
      <c r="TCH60" s="372"/>
      <c r="TCI60" s="372"/>
      <c r="TCJ60" s="372"/>
      <c r="TCK60" s="372"/>
      <c r="TCL60" s="372"/>
      <c r="TCM60" s="372"/>
      <c r="TCN60" s="372"/>
      <c r="TCO60" s="372"/>
      <c r="TCP60" s="372"/>
      <c r="TCQ60" s="372"/>
      <c r="TCR60" s="372"/>
      <c r="TCS60" s="372"/>
      <c r="TCT60" s="372"/>
      <c r="TCU60" s="372"/>
      <c r="TCV60" s="372"/>
      <c r="TCW60" s="372"/>
      <c r="TCX60" s="372"/>
      <c r="TCY60" s="372"/>
      <c r="TCZ60" s="372"/>
      <c r="TDA60" s="372"/>
      <c r="TDB60" s="372"/>
      <c r="TDC60" s="372"/>
      <c r="TDD60" s="372"/>
      <c r="TDE60" s="372"/>
      <c r="TDF60" s="372"/>
      <c r="TDG60" s="372"/>
      <c r="TDH60" s="372"/>
      <c r="TDI60" s="372"/>
      <c r="TDJ60" s="372"/>
      <c r="TDK60" s="372"/>
      <c r="TDL60" s="372"/>
      <c r="TDM60" s="372"/>
      <c r="TDN60" s="372"/>
      <c r="TDO60" s="372"/>
      <c r="TDP60" s="372"/>
      <c r="TDQ60" s="372"/>
      <c r="TDR60" s="372"/>
      <c r="TDS60" s="372"/>
      <c r="TDT60" s="372"/>
      <c r="TDU60" s="372"/>
      <c r="TDV60" s="372"/>
      <c r="TDW60" s="372"/>
      <c r="TDX60" s="372"/>
      <c r="TDY60" s="372"/>
      <c r="TDZ60" s="372"/>
      <c r="TEA60" s="372"/>
      <c r="TEB60" s="372"/>
      <c r="TEC60" s="372"/>
      <c r="TED60" s="372"/>
      <c r="TEE60" s="372"/>
      <c r="TEF60" s="372"/>
      <c r="TEG60" s="372"/>
      <c r="TEH60" s="372"/>
      <c r="TEI60" s="372"/>
      <c r="TEJ60" s="372"/>
      <c r="TEK60" s="372"/>
      <c r="TEL60" s="372"/>
      <c r="TEM60" s="372"/>
      <c r="TEN60" s="372"/>
      <c r="TEO60" s="372"/>
      <c r="TEP60" s="372"/>
      <c r="TEQ60" s="372"/>
      <c r="TER60" s="372"/>
      <c r="TES60" s="372"/>
      <c r="TET60" s="372"/>
      <c r="TEU60" s="372"/>
      <c r="TEV60" s="372"/>
      <c r="TEW60" s="372"/>
      <c r="TEX60" s="372"/>
      <c r="TEY60" s="372"/>
      <c r="TEZ60" s="372"/>
      <c r="TFA60" s="372"/>
      <c r="TFB60" s="372"/>
      <c r="TFC60" s="372"/>
      <c r="TFD60" s="372"/>
      <c r="TFE60" s="372"/>
      <c r="TFF60" s="372"/>
      <c r="TFG60" s="372"/>
      <c r="TFH60" s="372"/>
      <c r="TFI60" s="372"/>
      <c r="TFJ60" s="372"/>
      <c r="TFK60" s="372"/>
      <c r="TFL60" s="372"/>
      <c r="TFM60" s="372"/>
      <c r="TFN60" s="372"/>
      <c r="TFO60" s="372"/>
      <c r="TFP60" s="372"/>
      <c r="TFQ60" s="372"/>
      <c r="TFR60" s="372"/>
      <c r="TFS60" s="372"/>
      <c r="TFT60" s="372"/>
      <c r="TFU60" s="372"/>
      <c r="TFV60" s="372"/>
      <c r="TFW60" s="372"/>
      <c r="TFX60" s="372"/>
      <c r="TFY60" s="372"/>
      <c r="TFZ60" s="372"/>
      <c r="TGA60" s="372"/>
      <c r="TGB60" s="372"/>
      <c r="TGC60" s="372"/>
      <c r="TGD60" s="372"/>
      <c r="TGE60" s="372"/>
      <c r="TGF60" s="372"/>
      <c r="TGG60" s="372"/>
      <c r="TGH60" s="372"/>
      <c r="TGI60" s="372"/>
      <c r="TGJ60" s="372"/>
      <c r="TGK60" s="372"/>
      <c r="TGL60" s="372"/>
      <c r="TGM60" s="372"/>
      <c r="TGN60" s="372"/>
      <c r="TGO60" s="372"/>
      <c r="TGP60" s="372"/>
      <c r="TGQ60" s="372"/>
      <c r="TGR60" s="372"/>
      <c r="TGS60" s="372"/>
      <c r="TGT60" s="372"/>
      <c r="TGU60" s="372"/>
      <c r="TGV60" s="372"/>
      <c r="TGW60" s="372"/>
      <c r="TGX60" s="372"/>
      <c r="TGY60" s="372"/>
      <c r="TGZ60" s="372"/>
      <c r="THA60" s="372"/>
      <c r="THB60" s="372"/>
      <c r="THC60" s="372"/>
      <c r="THD60" s="372"/>
      <c r="THE60" s="372"/>
      <c r="THF60" s="372"/>
      <c r="THG60" s="372"/>
      <c r="THH60" s="372"/>
      <c r="THI60" s="372"/>
      <c r="THJ60" s="372"/>
      <c r="THK60" s="372"/>
      <c r="THL60" s="372"/>
      <c r="THM60" s="372"/>
      <c r="THN60" s="372"/>
      <c r="THO60" s="372"/>
      <c r="THP60" s="372"/>
      <c r="THQ60" s="372"/>
      <c r="THR60" s="372"/>
      <c r="THS60" s="372"/>
      <c r="THT60" s="372"/>
      <c r="THU60" s="372"/>
      <c r="THV60" s="372"/>
      <c r="THW60" s="372"/>
      <c r="THX60" s="372"/>
      <c r="THY60" s="372"/>
      <c r="THZ60" s="372"/>
      <c r="TIA60" s="372"/>
      <c r="TIB60" s="372"/>
      <c r="TIC60" s="372"/>
      <c r="TID60" s="372"/>
      <c r="TIE60" s="372"/>
      <c r="TIF60" s="372"/>
      <c r="TIG60" s="372"/>
      <c r="TIH60" s="372"/>
      <c r="TII60" s="372"/>
      <c r="TIJ60" s="372"/>
      <c r="TIK60" s="372"/>
      <c r="TIL60" s="372"/>
      <c r="TIM60" s="372"/>
      <c r="TIN60" s="372"/>
      <c r="TIO60" s="372"/>
      <c r="TIP60" s="372"/>
      <c r="TIQ60" s="372"/>
      <c r="TIR60" s="372"/>
      <c r="TIS60" s="372"/>
      <c r="TIT60" s="372"/>
      <c r="TIU60" s="372"/>
      <c r="TIV60" s="372"/>
      <c r="TIW60" s="372"/>
      <c r="TIX60" s="372"/>
      <c r="TIY60" s="372"/>
      <c r="TIZ60" s="372"/>
      <c r="TJA60" s="372"/>
      <c r="TJB60" s="372"/>
      <c r="TJC60" s="372"/>
      <c r="TJD60" s="372"/>
      <c r="TJE60" s="372"/>
      <c r="TJF60" s="372"/>
      <c r="TJG60" s="372"/>
      <c r="TJH60" s="372"/>
      <c r="TJI60" s="372"/>
      <c r="TJJ60" s="372"/>
      <c r="TJK60" s="372"/>
      <c r="TJL60" s="372"/>
      <c r="TJM60" s="372"/>
      <c r="TJN60" s="372"/>
      <c r="TJO60" s="372"/>
      <c r="TJP60" s="372"/>
      <c r="TJQ60" s="372"/>
      <c r="TJR60" s="372"/>
      <c r="TJS60" s="372"/>
      <c r="TJT60" s="372"/>
      <c r="TJU60" s="372"/>
      <c r="TJV60" s="372"/>
      <c r="TJW60" s="372"/>
      <c r="TJX60" s="372"/>
      <c r="TJY60" s="372"/>
      <c r="TJZ60" s="372"/>
      <c r="TKA60" s="372"/>
      <c r="TKB60" s="372"/>
      <c r="TKC60" s="372"/>
      <c r="TKD60" s="372"/>
      <c r="TKE60" s="372"/>
      <c r="TKF60" s="372"/>
      <c r="TKG60" s="372"/>
      <c r="TKH60" s="372"/>
      <c r="TKI60" s="372"/>
      <c r="TKJ60" s="372"/>
      <c r="TKK60" s="372"/>
      <c r="TKL60" s="372"/>
      <c r="TKM60" s="372"/>
      <c r="TKN60" s="372"/>
      <c r="TKO60" s="372"/>
      <c r="TKP60" s="372"/>
      <c r="TKQ60" s="372"/>
      <c r="TKR60" s="372"/>
      <c r="TKS60" s="372"/>
      <c r="TKT60" s="372"/>
      <c r="TKU60" s="372"/>
      <c r="TKV60" s="372"/>
      <c r="TKW60" s="372"/>
      <c r="TKX60" s="372"/>
      <c r="TKY60" s="372"/>
      <c r="TKZ60" s="372"/>
      <c r="TLA60" s="372"/>
      <c r="TLB60" s="372"/>
      <c r="TLC60" s="372"/>
      <c r="TLD60" s="372"/>
      <c r="TLE60" s="372"/>
      <c r="TLF60" s="372"/>
      <c r="TLG60" s="372"/>
      <c r="TLH60" s="372"/>
      <c r="TLI60" s="372"/>
      <c r="TLJ60" s="372"/>
      <c r="TLK60" s="372"/>
      <c r="TLL60" s="372"/>
      <c r="TLM60" s="372"/>
      <c r="TLN60" s="372"/>
      <c r="TLO60" s="372"/>
      <c r="TLP60" s="372"/>
      <c r="TLQ60" s="372"/>
      <c r="TLR60" s="372"/>
      <c r="TLS60" s="372"/>
      <c r="TLT60" s="372"/>
      <c r="TLU60" s="372"/>
      <c r="TLV60" s="372"/>
      <c r="TLW60" s="372"/>
      <c r="TLX60" s="372"/>
      <c r="TLY60" s="372"/>
      <c r="TLZ60" s="372"/>
      <c r="TMA60" s="372"/>
      <c r="TMB60" s="372"/>
      <c r="TMC60" s="372"/>
      <c r="TMD60" s="372"/>
      <c r="TME60" s="372"/>
      <c r="TMF60" s="372"/>
      <c r="TMG60" s="372"/>
      <c r="TMH60" s="372"/>
      <c r="TMI60" s="372"/>
      <c r="TMJ60" s="372"/>
      <c r="TMK60" s="372"/>
      <c r="TML60" s="372"/>
      <c r="TMM60" s="372"/>
      <c r="TMN60" s="372"/>
      <c r="TMO60" s="372"/>
      <c r="TMP60" s="372"/>
      <c r="TMQ60" s="372"/>
      <c r="TMR60" s="372"/>
      <c r="TMS60" s="372"/>
      <c r="TMT60" s="372"/>
      <c r="TMU60" s="372"/>
      <c r="TMV60" s="372"/>
      <c r="TMW60" s="372"/>
      <c r="TMX60" s="372"/>
      <c r="TMY60" s="372"/>
      <c r="TMZ60" s="372"/>
      <c r="TNA60" s="372"/>
      <c r="TNB60" s="372"/>
      <c r="TNC60" s="372"/>
      <c r="TND60" s="372"/>
      <c r="TNE60" s="372"/>
      <c r="TNF60" s="372"/>
      <c r="TNG60" s="372"/>
      <c r="TNH60" s="372"/>
      <c r="TNI60" s="372"/>
      <c r="TNJ60" s="372"/>
      <c r="TNK60" s="372"/>
      <c r="TNL60" s="372"/>
      <c r="TNM60" s="372"/>
      <c r="TNN60" s="372"/>
      <c r="TNO60" s="372"/>
      <c r="TNP60" s="372"/>
      <c r="TNQ60" s="372"/>
      <c r="TNR60" s="372"/>
      <c r="TNS60" s="372"/>
      <c r="TNT60" s="372"/>
      <c r="TNU60" s="372"/>
      <c r="TNV60" s="372"/>
      <c r="TNW60" s="372"/>
      <c r="TNX60" s="372"/>
      <c r="TNY60" s="372"/>
      <c r="TNZ60" s="372"/>
      <c r="TOA60" s="372"/>
      <c r="TOB60" s="372"/>
      <c r="TOC60" s="372"/>
      <c r="TOD60" s="372"/>
      <c r="TOE60" s="372"/>
      <c r="TOF60" s="372"/>
      <c r="TOG60" s="372"/>
      <c r="TOH60" s="372"/>
      <c r="TOI60" s="372"/>
      <c r="TOJ60" s="372"/>
      <c r="TOK60" s="372"/>
      <c r="TOL60" s="372"/>
      <c r="TOM60" s="372"/>
      <c r="TON60" s="372"/>
      <c r="TOO60" s="372"/>
      <c r="TOP60" s="372"/>
      <c r="TOQ60" s="372"/>
      <c r="TOR60" s="372"/>
      <c r="TOS60" s="372"/>
      <c r="TOT60" s="372"/>
      <c r="TOU60" s="372"/>
      <c r="TOV60" s="372"/>
      <c r="TOW60" s="372"/>
      <c r="TOX60" s="372"/>
      <c r="TOY60" s="372"/>
      <c r="TOZ60" s="372"/>
      <c r="TPA60" s="372"/>
      <c r="TPB60" s="372"/>
      <c r="TPC60" s="372"/>
      <c r="TPD60" s="372"/>
      <c r="TPE60" s="372"/>
      <c r="TPF60" s="372"/>
      <c r="TPG60" s="372"/>
      <c r="TPH60" s="372"/>
      <c r="TPI60" s="372"/>
      <c r="TPJ60" s="372"/>
      <c r="TPK60" s="372"/>
      <c r="TPL60" s="372"/>
      <c r="TPM60" s="372"/>
      <c r="TPN60" s="372"/>
      <c r="TPO60" s="372"/>
      <c r="TPP60" s="372"/>
      <c r="TPQ60" s="372"/>
      <c r="TPR60" s="372"/>
      <c r="TPS60" s="372"/>
      <c r="TPT60" s="372"/>
      <c r="TPU60" s="372"/>
      <c r="TPV60" s="372"/>
      <c r="TPW60" s="372"/>
      <c r="TPX60" s="372"/>
      <c r="TPY60" s="372"/>
      <c r="TPZ60" s="372"/>
      <c r="TQA60" s="372"/>
      <c r="TQB60" s="372"/>
      <c r="TQC60" s="372"/>
      <c r="TQD60" s="372"/>
      <c r="TQE60" s="372"/>
      <c r="TQF60" s="372"/>
      <c r="TQG60" s="372"/>
      <c r="TQH60" s="372"/>
      <c r="TQI60" s="372"/>
      <c r="TQJ60" s="372"/>
      <c r="TQK60" s="372"/>
      <c r="TQL60" s="372"/>
      <c r="TQM60" s="372"/>
      <c r="TQN60" s="372"/>
      <c r="TQO60" s="372"/>
      <c r="TQP60" s="372"/>
      <c r="TQQ60" s="372"/>
      <c r="TQR60" s="372"/>
      <c r="TQS60" s="372"/>
      <c r="TQT60" s="372"/>
      <c r="TQU60" s="372"/>
      <c r="TQV60" s="372"/>
      <c r="TQW60" s="372"/>
      <c r="TQX60" s="372"/>
      <c r="TQY60" s="372"/>
      <c r="TQZ60" s="372"/>
      <c r="TRA60" s="372"/>
      <c r="TRB60" s="372"/>
      <c r="TRC60" s="372"/>
      <c r="TRD60" s="372"/>
      <c r="TRE60" s="372"/>
      <c r="TRF60" s="372"/>
      <c r="TRG60" s="372"/>
      <c r="TRH60" s="372"/>
      <c r="TRI60" s="372"/>
      <c r="TRJ60" s="372"/>
      <c r="TRK60" s="372"/>
      <c r="TRL60" s="372"/>
      <c r="TRM60" s="372"/>
      <c r="TRN60" s="372"/>
      <c r="TRO60" s="372"/>
      <c r="TRP60" s="372"/>
      <c r="TRQ60" s="372"/>
      <c r="TRR60" s="372"/>
      <c r="TRS60" s="372"/>
      <c r="TRT60" s="372"/>
      <c r="TRU60" s="372"/>
      <c r="TRV60" s="372"/>
      <c r="TRW60" s="372"/>
      <c r="TRX60" s="372"/>
      <c r="TRY60" s="372"/>
      <c r="TRZ60" s="372"/>
      <c r="TSA60" s="372"/>
      <c r="TSB60" s="372"/>
      <c r="TSC60" s="372"/>
      <c r="TSD60" s="372"/>
      <c r="TSE60" s="372"/>
      <c r="TSF60" s="372"/>
      <c r="TSG60" s="372"/>
      <c r="TSH60" s="372"/>
      <c r="TSI60" s="372"/>
      <c r="TSJ60" s="372"/>
      <c r="TSK60" s="372"/>
      <c r="TSL60" s="372"/>
      <c r="TSM60" s="372"/>
      <c r="TSN60" s="372"/>
      <c r="TSO60" s="372"/>
      <c r="TSP60" s="372"/>
      <c r="TSQ60" s="372"/>
      <c r="TSR60" s="372"/>
      <c r="TSS60" s="372"/>
      <c r="TST60" s="372"/>
      <c r="TSU60" s="372"/>
      <c r="TSV60" s="372"/>
      <c r="TSW60" s="372"/>
      <c r="TSX60" s="372"/>
      <c r="TSY60" s="372"/>
      <c r="TSZ60" s="372"/>
      <c r="TTA60" s="372"/>
      <c r="TTB60" s="372"/>
      <c r="TTC60" s="372"/>
      <c r="TTD60" s="372"/>
      <c r="TTE60" s="372"/>
      <c r="TTF60" s="372"/>
      <c r="TTG60" s="372"/>
      <c r="TTH60" s="372"/>
      <c r="TTI60" s="372"/>
      <c r="TTJ60" s="372"/>
      <c r="TTK60" s="372"/>
      <c r="TTL60" s="372"/>
      <c r="TTM60" s="372"/>
      <c r="TTN60" s="372"/>
      <c r="TTO60" s="372"/>
      <c r="TTP60" s="372"/>
      <c r="TTQ60" s="372"/>
      <c r="TTR60" s="372"/>
      <c r="TTS60" s="372"/>
      <c r="TTT60" s="372"/>
      <c r="TTU60" s="372"/>
      <c r="TTV60" s="372"/>
      <c r="TTW60" s="372"/>
      <c r="TTX60" s="372"/>
      <c r="TTY60" s="372"/>
      <c r="TTZ60" s="372"/>
      <c r="TUA60" s="372"/>
      <c r="TUB60" s="372"/>
      <c r="TUC60" s="372"/>
      <c r="TUD60" s="372"/>
      <c r="TUE60" s="372"/>
      <c r="TUF60" s="372"/>
      <c r="TUG60" s="372"/>
      <c r="TUH60" s="372"/>
      <c r="TUI60" s="372"/>
      <c r="TUJ60" s="372"/>
      <c r="TUK60" s="372"/>
      <c r="TUL60" s="372"/>
      <c r="TUM60" s="372"/>
      <c r="TUN60" s="372"/>
      <c r="TUO60" s="372"/>
      <c r="TUP60" s="372"/>
      <c r="TUQ60" s="372"/>
      <c r="TUR60" s="372"/>
      <c r="TUS60" s="372"/>
      <c r="TUT60" s="372"/>
      <c r="TUU60" s="372"/>
      <c r="TUV60" s="372"/>
      <c r="TUW60" s="372"/>
      <c r="TUX60" s="372"/>
      <c r="TUY60" s="372"/>
      <c r="TUZ60" s="372"/>
      <c r="TVA60" s="372"/>
      <c r="TVB60" s="372"/>
      <c r="TVC60" s="372"/>
      <c r="TVD60" s="372"/>
      <c r="TVE60" s="372"/>
      <c r="TVF60" s="372"/>
      <c r="TVG60" s="372"/>
      <c r="TVH60" s="372"/>
      <c r="TVI60" s="372"/>
      <c r="TVJ60" s="372"/>
      <c r="TVK60" s="372"/>
      <c r="TVL60" s="372"/>
      <c r="TVM60" s="372"/>
      <c r="TVN60" s="372"/>
      <c r="TVO60" s="372"/>
      <c r="TVP60" s="372"/>
      <c r="TVQ60" s="372"/>
      <c r="TVR60" s="372"/>
      <c r="TVS60" s="372"/>
      <c r="TVT60" s="372"/>
      <c r="TVU60" s="372"/>
      <c r="TVV60" s="372"/>
      <c r="TVW60" s="372"/>
      <c r="TVX60" s="372"/>
      <c r="TVY60" s="372"/>
      <c r="TVZ60" s="372"/>
      <c r="TWA60" s="372"/>
      <c r="TWB60" s="372"/>
      <c r="TWC60" s="372"/>
      <c r="TWD60" s="372"/>
      <c r="TWE60" s="372"/>
      <c r="TWF60" s="372"/>
      <c r="TWG60" s="372"/>
      <c r="TWH60" s="372"/>
      <c r="TWI60" s="372"/>
      <c r="TWJ60" s="372"/>
      <c r="TWK60" s="372"/>
      <c r="TWL60" s="372"/>
      <c r="TWM60" s="372"/>
      <c r="TWN60" s="372"/>
      <c r="TWO60" s="372"/>
      <c r="TWP60" s="372"/>
      <c r="TWQ60" s="372"/>
      <c r="TWR60" s="372"/>
      <c r="TWS60" s="372"/>
      <c r="TWT60" s="372"/>
      <c r="TWU60" s="372"/>
      <c r="TWV60" s="372"/>
      <c r="TWW60" s="372"/>
      <c r="TWX60" s="372"/>
      <c r="TWY60" s="372"/>
      <c r="TWZ60" s="372"/>
      <c r="TXA60" s="372"/>
      <c r="TXB60" s="372"/>
      <c r="TXC60" s="372"/>
      <c r="TXD60" s="372"/>
      <c r="TXE60" s="372"/>
      <c r="TXF60" s="372"/>
      <c r="TXG60" s="372"/>
      <c r="TXH60" s="372"/>
      <c r="TXI60" s="372"/>
      <c r="TXJ60" s="372"/>
      <c r="TXK60" s="372"/>
      <c r="TXL60" s="372"/>
      <c r="TXM60" s="372"/>
      <c r="TXN60" s="372"/>
      <c r="TXO60" s="372"/>
      <c r="TXP60" s="372"/>
      <c r="TXQ60" s="372"/>
      <c r="TXR60" s="372"/>
      <c r="TXS60" s="372"/>
      <c r="TXT60" s="372"/>
      <c r="TXU60" s="372"/>
      <c r="TXV60" s="372"/>
      <c r="TXW60" s="372"/>
      <c r="TXX60" s="372"/>
      <c r="TXY60" s="372"/>
      <c r="TXZ60" s="372"/>
      <c r="TYA60" s="372"/>
      <c r="TYB60" s="372"/>
      <c r="TYC60" s="372"/>
      <c r="TYD60" s="372"/>
      <c r="TYE60" s="372"/>
      <c r="TYF60" s="372"/>
      <c r="TYG60" s="372"/>
      <c r="TYH60" s="372"/>
      <c r="TYI60" s="372"/>
      <c r="TYJ60" s="372"/>
      <c r="TYK60" s="372"/>
      <c r="TYL60" s="372"/>
      <c r="TYM60" s="372"/>
      <c r="TYN60" s="372"/>
      <c r="TYO60" s="372"/>
      <c r="TYP60" s="372"/>
      <c r="TYQ60" s="372"/>
      <c r="TYR60" s="372"/>
      <c r="TYS60" s="372"/>
      <c r="TYT60" s="372"/>
      <c r="TYU60" s="372"/>
      <c r="TYV60" s="372"/>
      <c r="TYW60" s="372"/>
      <c r="TYX60" s="372"/>
      <c r="TYY60" s="372"/>
      <c r="TYZ60" s="372"/>
      <c r="TZA60" s="372"/>
      <c r="TZB60" s="372"/>
      <c r="TZC60" s="372"/>
      <c r="TZD60" s="372"/>
      <c r="TZE60" s="372"/>
      <c r="TZF60" s="372"/>
      <c r="TZG60" s="372"/>
      <c r="TZH60" s="372"/>
      <c r="TZI60" s="372"/>
      <c r="TZJ60" s="372"/>
      <c r="TZK60" s="372"/>
      <c r="TZL60" s="372"/>
      <c r="TZM60" s="372"/>
      <c r="TZN60" s="372"/>
      <c r="TZO60" s="372"/>
      <c r="TZP60" s="372"/>
      <c r="TZQ60" s="372"/>
      <c r="TZR60" s="372"/>
      <c r="TZS60" s="372"/>
      <c r="TZT60" s="372"/>
      <c r="TZU60" s="372"/>
      <c r="TZV60" s="372"/>
      <c r="TZW60" s="372"/>
      <c r="TZX60" s="372"/>
      <c r="TZY60" s="372"/>
      <c r="TZZ60" s="372"/>
      <c r="UAA60" s="372"/>
      <c r="UAB60" s="372"/>
      <c r="UAC60" s="372"/>
      <c r="UAD60" s="372"/>
      <c r="UAE60" s="372"/>
      <c r="UAF60" s="372"/>
      <c r="UAG60" s="372"/>
      <c r="UAH60" s="372"/>
      <c r="UAI60" s="372"/>
      <c r="UAJ60" s="372"/>
      <c r="UAK60" s="372"/>
      <c r="UAL60" s="372"/>
      <c r="UAM60" s="372"/>
      <c r="UAN60" s="372"/>
      <c r="UAO60" s="372"/>
      <c r="UAP60" s="372"/>
      <c r="UAQ60" s="372"/>
      <c r="UAR60" s="372"/>
      <c r="UAS60" s="372"/>
      <c r="UAT60" s="372"/>
      <c r="UAU60" s="372"/>
      <c r="UAV60" s="372"/>
      <c r="UAW60" s="372"/>
      <c r="UAX60" s="372"/>
      <c r="UAY60" s="372"/>
      <c r="UAZ60" s="372"/>
      <c r="UBA60" s="372"/>
      <c r="UBB60" s="372"/>
      <c r="UBC60" s="372"/>
      <c r="UBD60" s="372"/>
      <c r="UBE60" s="372"/>
      <c r="UBF60" s="372"/>
      <c r="UBG60" s="372"/>
      <c r="UBH60" s="372"/>
      <c r="UBI60" s="372"/>
      <c r="UBJ60" s="372"/>
      <c r="UBK60" s="372"/>
      <c r="UBL60" s="372"/>
      <c r="UBM60" s="372"/>
      <c r="UBN60" s="372"/>
      <c r="UBO60" s="372"/>
      <c r="UBP60" s="372"/>
      <c r="UBQ60" s="372"/>
      <c r="UBR60" s="372"/>
      <c r="UBS60" s="372"/>
      <c r="UBT60" s="372"/>
      <c r="UBU60" s="372"/>
      <c r="UBV60" s="372"/>
      <c r="UBW60" s="372"/>
      <c r="UBX60" s="372"/>
      <c r="UBY60" s="372"/>
      <c r="UBZ60" s="372"/>
      <c r="UCA60" s="372"/>
      <c r="UCB60" s="372"/>
      <c r="UCC60" s="372"/>
      <c r="UCD60" s="372"/>
      <c r="UCE60" s="372"/>
      <c r="UCF60" s="372"/>
      <c r="UCG60" s="372"/>
      <c r="UCH60" s="372"/>
      <c r="UCI60" s="372"/>
      <c r="UCJ60" s="372"/>
      <c r="UCK60" s="372"/>
      <c r="UCL60" s="372"/>
      <c r="UCM60" s="372"/>
      <c r="UCN60" s="372"/>
      <c r="UCO60" s="372"/>
      <c r="UCP60" s="372"/>
      <c r="UCQ60" s="372"/>
      <c r="UCR60" s="372"/>
      <c r="UCS60" s="372"/>
      <c r="UCT60" s="372"/>
      <c r="UCU60" s="372"/>
      <c r="UCV60" s="372"/>
      <c r="UCW60" s="372"/>
      <c r="UCX60" s="372"/>
      <c r="UCY60" s="372"/>
      <c r="UCZ60" s="372"/>
      <c r="UDA60" s="372"/>
      <c r="UDB60" s="372"/>
      <c r="UDC60" s="372"/>
      <c r="UDD60" s="372"/>
      <c r="UDE60" s="372"/>
      <c r="UDF60" s="372"/>
      <c r="UDG60" s="372"/>
      <c r="UDH60" s="372"/>
      <c r="UDI60" s="372"/>
      <c r="UDJ60" s="372"/>
      <c r="UDK60" s="372"/>
      <c r="UDL60" s="372"/>
      <c r="UDM60" s="372"/>
      <c r="UDN60" s="372"/>
      <c r="UDO60" s="372"/>
      <c r="UDP60" s="372"/>
      <c r="UDQ60" s="372"/>
      <c r="UDR60" s="372"/>
      <c r="UDS60" s="372"/>
      <c r="UDT60" s="372"/>
      <c r="UDU60" s="372"/>
      <c r="UDV60" s="372"/>
      <c r="UDW60" s="372"/>
      <c r="UDX60" s="372"/>
      <c r="UDY60" s="372"/>
      <c r="UDZ60" s="372"/>
      <c r="UEA60" s="372"/>
      <c r="UEB60" s="372"/>
      <c r="UEC60" s="372"/>
      <c r="UED60" s="372"/>
      <c r="UEE60" s="372"/>
      <c r="UEF60" s="372"/>
      <c r="UEG60" s="372"/>
      <c r="UEH60" s="372"/>
      <c r="UEI60" s="372"/>
      <c r="UEJ60" s="372"/>
      <c r="UEK60" s="372"/>
      <c r="UEL60" s="372"/>
      <c r="UEM60" s="372"/>
      <c r="UEN60" s="372"/>
      <c r="UEO60" s="372"/>
      <c r="UEP60" s="372"/>
      <c r="UEQ60" s="372"/>
      <c r="UER60" s="372"/>
      <c r="UES60" s="372"/>
      <c r="UET60" s="372"/>
      <c r="UEU60" s="372"/>
      <c r="UEV60" s="372"/>
      <c r="UEW60" s="372"/>
      <c r="UEX60" s="372"/>
      <c r="UEY60" s="372"/>
      <c r="UEZ60" s="372"/>
      <c r="UFA60" s="372"/>
      <c r="UFB60" s="372"/>
      <c r="UFC60" s="372"/>
      <c r="UFD60" s="372"/>
      <c r="UFE60" s="372"/>
      <c r="UFF60" s="372"/>
      <c r="UFG60" s="372"/>
      <c r="UFH60" s="372"/>
      <c r="UFI60" s="372"/>
      <c r="UFJ60" s="372"/>
      <c r="UFK60" s="372"/>
      <c r="UFL60" s="372"/>
      <c r="UFM60" s="372"/>
      <c r="UFN60" s="372"/>
      <c r="UFO60" s="372"/>
      <c r="UFP60" s="372"/>
      <c r="UFQ60" s="372"/>
      <c r="UFR60" s="372"/>
      <c r="UFS60" s="372"/>
      <c r="UFT60" s="372"/>
      <c r="UFU60" s="372"/>
      <c r="UFV60" s="372"/>
      <c r="UFW60" s="372"/>
      <c r="UFX60" s="372"/>
      <c r="UFY60" s="372"/>
      <c r="UFZ60" s="372"/>
      <c r="UGA60" s="372"/>
      <c r="UGB60" s="372"/>
      <c r="UGC60" s="372"/>
      <c r="UGD60" s="372"/>
      <c r="UGE60" s="372"/>
      <c r="UGF60" s="372"/>
      <c r="UGG60" s="372"/>
      <c r="UGH60" s="372"/>
      <c r="UGI60" s="372"/>
      <c r="UGJ60" s="372"/>
      <c r="UGK60" s="372"/>
      <c r="UGL60" s="372"/>
      <c r="UGM60" s="372"/>
      <c r="UGN60" s="372"/>
      <c r="UGO60" s="372"/>
      <c r="UGP60" s="372"/>
      <c r="UGQ60" s="372"/>
      <c r="UGR60" s="372"/>
      <c r="UGS60" s="372"/>
      <c r="UGT60" s="372"/>
      <c r="UGU60" s="372"/>
      <c r="UGV60" s="372"/>
      <c r="UGW60" s="372"/>
      <c r="UGX60" s="372"/>
      <c r="UGY60" s="372"/>
      <c r="UGZ60" s="372"/>
      <c r="UHA60" s="372"/>
      <c r="UHB60" s="372"/>
      <c r="UHC60" s="372"/>
      <c r="UHD60" s="372"/>
      <c r="UHE60" s="372"/>
      <c r="UHF60" s="372"/>
      <c r="UHG60" s="372"/>
      <c r="UHH60" s="372"/>
      <c r="UHI60" s="372"/>
      <c r="UHJ60" s="372"/>
      <c r="UHK60" s="372"/>
      <c r="UHL60" s="372"/>
      <c r="UHM60" s="372"/>
      <c r="UHN60" s="372"/>
      <c r="UHO60" s="372"/>
      <c r="UHP60" s="372"/>
      <c r="UHQ60" s="372"/>
      <c r="UHR60" s="372"/>
      <c r="UHS60" s="372"/>
      <c r="UHT60" s="372"/>
      <c r="UHU60" s="372"/>
      <c r="UHV60" s="372"/>
      <c r="UHW60" s="372"/>
      <c r="UHX60" s="372"/>
      <c r="UHY60" s="372"/>
      <c r="UHZ60" s="372"/>
      <c r="UIA60" s="372"/>
      <c r="UIB60" s="372"/>
      <c r="UIC60" s="372"/>
      <c r="UID60" s="372"/>
      <c r="UIE60" s="372"/>
      <c r="UIF60" s="372"/>
      <c r="UIG60" s="372"/>
      <c r="UIH60" s="372"/>
      <c r="UII60" s="372"/>
      <c r="UIJ60" s="372"/>
      <c r="UIK60" s="372"/>
      <c r="UIL60" s="372"/>
      <c r="UIM60" s="372"/>
      <c r="UIN60" s="372"/>
      <c r="UIO60" s="372"/>
      <c r="UIP60" s="372"/>
      <c r="UIQ60" s="372"/>
      <c r="UIR60" s="372"/>
      <c r="UIS60" s="372"/>
      <c r="UIT60" s="372"/>
      <c r="UIU60" s="372"/>
      <c r="UIV60" s="372"/>
      <c r="UIW60" s="372"/>
      <c r="UIX60" s="372"/>
      <c r="UIY60" s="372"/>
      <c r="UIZ60" s="372"/>
      <c r="UJA60" s="372"/>
      <c r="UJB60" s="372"/>
      <c r="UJC60" s="372"/>
      <c r="UJD60" s="372"/>
      <c r="UJE60" s="372"/>
      <c r="UJF60" s="372"/>
      <c r="UJG60" s="372"/>
      <c r="UJH60" s="372"/>
      <c r="UJI60" s="372"/>
      <c r="UJJ60" s="372"/>
      <c r="UJK60" s="372"/>
      <c r="UJL60" s="372"/>
      <c r="UJM60" s="372"/>
      <c r="UJN60" s="372"/>
      <c r="UJO60" s="372"/>
      <c r="UJP60" s="372"/>
      <c r="UJQ60" s="372"/>
      <c r="UJR60" s="372"/>
      <c r="UJS60" s="372"/>
      <c r="UJT60" s="372"/>
      <c r="UJU60" s="372"/>
      <c r="UJV60" s="372"/>
      <c r="UJW60" s="372"/>
      <c r="UJX60" s="372"/>
      <c r="UJY60" s="372"/>
      <c r="UJZ60" s="372"/>
      <c r="UKA60" s="372"/>
      <c r="UKB60" s="372"/>
      <c r="UKC60" s="372"/>
      <c r="UKD60" s="372"/>
      <c r="UKE60" s="372"/>
      <c r="UKF60" s="372"/>
      <c r="UKG60" s="372"/>
      <c r="UKH60" s="372"/>
      <c r="UKI60" s="372"/>
      <c r="UKJ60" s="372"/>
      <c r="UKK60" s="372"/>
      <c r="UKL60" s="372"/>
      <c r="UKM60" s="372"/>
      <c r="UKN60" s="372"/>
      <c r="UKO60" s="372"/>
      <c r="UKP60" s="372"/>
      <c r="UKQ60" s="372"/>
      <c r="UKR60" s="372"/>
      <c r="UKS60" s="372"/>
      <c r="UKT60" s="372"/>
      <c r="UKU60" s="372"/>
      <c r="UKV60" s="372"/>
      <c r="UKW60" s="372"/>
      <c r="UKX60" s="372"/>
      <c r="UKY60" s="372"/>
      <c r="UKZ60" s="372"/>
      <c r="ULA60" s="372"/>
      <c r="ULB60" s="372"/>
      <c r="ULC60" s="372"/>
      <c r="ULD60" s="372"/>
      <c r="ULE60" s="372"/>
      <c r="ULF60" s="372"/>
      <c r="ULG60" s="372"/>
      <c r="ULH60" s="372"/>
      <c r="ULI60" s="372"/>
      <c r="ULJ60" s="372"/>
      <c r="ULK60" s="372"/>
      <c r="ULL60" s="372"/>
      <c r="ULM60" s="372"/>
      <c r="ULN60" s="372"/>
      <c r="ULO60" s="372"/>
      <c r="ULP60" s="372"/>
      <c r="ULQ60" s="372"/>
      <c r="ULR60" s="372"/>
      <c r="ULS60" s="372"/>
      <c r="ULT60" s="372"/>
      <c r="ULU60" s="372"/>
      <c r="ULV60" s="372"/>
      <c r="ULW60" s="372"/>
      <c r="ULX60" s="372"/>
      <c r="ULY60" s="372"/>
      <c r="ULZ60" s="372"/>
      <c r="UMA60" s="372"/>
      <c r="UMB60" s="372"/>
      <c r="UMC60" s="372"/>
      <c r="UMD60" s="372"/>
      <c r="UME60" s="372"/>
      <c r="UMF60" s="372"/>
      <c r="UMG60" s="372"/>
      <c r="UMH60" s="372"/>
      <c r="UMI60" s="372"/>
      <c r="UMJ60" s="372"/>
      <c r="UMK60" s="372"/>
      <c r="UML60" s="372"/>
      <c r="UMM60" s="372"/>
      <c r="UMN60" s="372"/>
      <c r="UMO60" s="372"/>
      <c r="UMP60" s="372"/>
      <c r="UMQ60" s="372"/>
      <c r="UMR60" s="372"/>
      <c r="UMS60" s="372"/>
      <c r="UMT60" s="372"/>
      <c r="UMU60" s="372"/>
      <c r="UMV60" s="372"/>
      <c r="UMW60" s="372"/>
      <c r="UMX60" s="372"/>
      <c r="UMY60" s="372"/>
      <c r="UMZ60" s="372"/>
      <c r="UNA60" s="372"/>
      <c r="UNB60" s="372"/>
      <c r="UNC60" s="372"/>
      <c r="UND60" s="372"/>
      <c r="UNE60" s="372"/>
      <c r="UNF60" s="372"/>
      <c r="UNG60" s="372"/>
      <c r="UNH60" s="372"/>
      <c r="UNI60" s="372"/>
      <c r="UNJ60" s="372"/>
      <c r="UNK60" s="372"/>
      <c r="UNL60" s="372"/>
      <c r="UNM60" s="372"/>
      <c r="UNN60" s="372"/>
      <c r="UNO60" s="372"/>
      <c r="UNP60" s="372"/>
      <c r="UNQ60" s="372"/>
      <c r="UNR60" s="372"/>
      <c r="UNS60" s="372"/>
      <c r="UNT60" s="372"/>
      <c r="UNU60" s="372"/>
      <c r="UNV60" s="372"/>
      <c r="UNW60" s="372"/>
      <c r="UNX60" s="372"/>
      <c r="UNY60" s="372"/>
      <c r="UNZ60" s="372"/>
      <c r="UOA60" s="372"/>
      <c r="UOB60" s="372"/>
      <c r="UOC60" s="372"/>
      <c r="UOD60" s="372"/>
      <c r="UOE60" s="372"/>
      <c r="UOF60" s="372"/>
      <c r="UOG60" s="372"/>
      <c r="UOH60" s="372"/>
      <c r="UOI60" s="372"/>
      <c r="UOJ60" s="372"/>
      <c r="UOK60" s="372"/>
      <c r="UOL60" s="372"/>
      <c r="UOM60" s="372"/>
      <c r="UON60" s="372"/>
      <c r="UOO60" s="372"/>
      <c r="UOP60" s="372"/>
      <c r="UOQ60" s="372"/>
      <c r="UOR60" s="372"/>
      <c r="UOS60" s="372"/>
      <c r="UOT60" s="372"/>
      <c r="UOU60" s="372"/>
      <c r="UOV60" s="372"/>
      <c r="UOW60" s="372"/>
      <c r="UOX60" s="372"/>
      <c r="UOY60" s="372"/>
      <c r="UOZ60" s="372"/>
      <c r="UPA60" s="372"/>
      <c r="UPB60" s="372"/>
      <c r="UPC60" s="372"/>
      <c r="UPD60" s="372"/>
      <c r="UPE60" s="372"/>
      <c r="UPF60" s="372"/>
      <c r="UPG60" s="372"/>
      <c r="UPH60" s="372"/>
      <c r="UPI60" s="372"/>
      <c r="UPJ60" s="372"/>
      <c r="UPK60" s="372"/>
      <c r="UPL60" s="372"/>
      <c r="UPM60" s="372"/>
      <c r="UPN60" s="372"/>
      <c r="UPO60" s="372"/>
      <c r="UPP60" s="372"/>
      <c r="UPQ60" s="372"/>
      <c r="UPR60" s="372"/>
      <c r="UPS60" s="372"/>
      <c r="UPT60" s="372"/>
      <c r="UPU60" s="372"/>
      <c r="UPV60" s="372"/>
      <c r="UPW60" s="372"/>
      <c r="UPX60" s="372"/>
      <c r="UPY60" s="372"/>
      <c r="UPZ60" s="372"/>
      <c r="UQA60" s="372"/>
      <c r="UQB60" s="372"/>
      <c r="UQC60" s="372"/>
      <c r="UQD60" s="372"/>
      <c r="UQE60" s="372"/>
      <c r="UQF60" s="372"/>
      <c r="UQG60" s="372"/>
      <c r="UQH60" s="372"/>
      <c r="UQI60" s="372"/>
      <c r="UQJ60" s="372"/>
      <c r="UQK60" s="372"/>
      <c r="UQL60" s="372"/>
      <c r="UQM60" s="372"/>
      <c r="UQN60" s="372"/>
      <c r="UQO60" s="372"/>
      <c r="UQP60" s="372"/>
      <c r="UQQ60" s="372"/>
      <c r="UQR60" s="372"/>
      <c r="UQS60" s="372"/>
      <c r="UQT60" s="372"/>
      <c r="UQU60" s="372"/>
      <c r="UQV60" s="372"/>
      <c r="UQW60" s="372"/>
      <c r="UQX60" s="372"/>
      <c r="UQY60" s="372"/>
      <c r="UQZ60" s="372"/>
      <c r="URA60" s="372"/>
      <c r="URB60" s="372"/>
      <c r="URC60" s="372"/>
      <c r="URD60" s="372"/>
      <c r="URE60" s="372"/>
      <c r="URF60" s="372"/>
      <c r="URG60" s="372"/>
      <c r="URH60" s="372"/>
      <c r="URI60" s="372"/>
      <c r="URJ60" s="372"/>
      <c r="URK60" s="372"/>
      <c r="URL60" s="372"/>
      <c r="URM60" s="372"/>
      <c r="URN60" s="372"/>
      <c r="URO60" s="372"/>
      <c r="URP60" s="372"/>
      <c r="URQ60" s="372"/>
      <c r="URR60" s="372"/>
      <c r="URS60" s="372"/>
      <c r="URT60" s="372"/>
      <c r="URU60" s="372"/>
      <c r="URV60" s="372"/>
      <c r="URW60" s="372"/>
      <c r="URX60" s="372"/>
      <c r="URY60" s="372"/>
      <c r="URZ60" s="372"/>
      <c r="USA60" s="372"/>
      <c r="USB60" s="372"/>
      <c r="USC60" s="372"/>
      <c r="USD60" s="372"/>
      <c r="USE60" s="372"/>
      <c r="USF60" s="372"/>
      <c r="USG60" s="372"/>
      <c r="USH60" s="372"/>
      <c r="USI60" s="372"/>
      <c r="USJ60" s="372"/>
      <c r="USK60" s="372"/>
      <c r="USL60" s="372"/>
      <c r="USM60" s="372"/>
      <c r="USN60" s="372"/>
      <c r="USO60" s="372"/>
      <c r="USP60" s="372"/>
      <c r="USQ60" s="372"/>
      <c r="USR60" s="372"/>
      <c r="USS60" s="372"/>
      <c r="UST60" s="372"/>
      <c r="USU60" s="372"/>
      <c r="USV60" s="372"/>
      <c r="USW60" s="372"/>
      <c r="USX60" s="372"/>
      <c r="USY60" s="372"/>
      <c r="USZ60" s="372"/>
      <c r="UTA60" s="372"/>
      <c r="UTB60" s="372"/>
      <c r="UTC60" s="372"/>
      <c r="UTD60" s="372"/>
      <c r="UTE60" s="372"/>
      <c r="UTF60" s="372"/>
      <c r="UTG60" s="372"/>
      <c r="UTH60" s="372"/>
      <c r="UTI60" s="372"/>
      <c r="UTJ60" s="372"/>
      <c r="UTK60" s="372"/>
      <c r="UTL60" s="372"/>
      <c r="UTM60" s="372"/>
      <c r="UTN60" s="372"/>
      <c r="UTO60" s="372"/>
      <c r="UTP60" s="372"/>
      <c r="UTQ60" s="372"/>
      <c r="UTR60" s="372"/>
      <c r="UTS60" s="372"/>
      <c r="UTT60" s="372"/>
      <c r="UTU60" s="372"/>
      <c r="UTV60" s="372"/>
      <c r="UTW60" s="372"/>
      <c r="UTX60" s="372"/>
      <c r="UTY60" s="372"/>
      <c r="UTZ60" s="372"/>
      <c r="UUA60" s="372"/>
      <c r="UUB60" s="372"/>
      <c r="UUC60" s="372"/>
      <c r="UUD60" s="372"/>
      <c r="UUE60" s="372"/>
      <c r="UUF60" s="372"/>
      <c r="UUG60" s="372"/>
      <c r="UUH60" s="372"/>
      <c r="UUI60" s="372"/>
      <c r="UUJ60" s="372"/>
      <c r="UUK60" s="372"/>
      <c r="UUL60" s="372"/>
      <c r="UUM60" s="372"/>
      <c r="UUN60" s="372"/>
      <c r="UUO60" s="372"/>
      <c r="UUP60" s="372"/>
      <c r="UUQ60" s="372"/>
      <c r="UUR60" s="372"/>
      <c r="UUS60" s="372"/>
      <c r="UUT60" s="372"/>
      <c r="UUU60" s="372"/>
      <c r="UUV60" s="372"/>
      <c r="UUW60" s="372"/>
      <c r="UUX60" s="372"/>
      <c r="UUY60" s="372"/>
      <c r="UUZ60" s="372"/>
      <c r="UVA60" s="372"/>
      <c r="UVB60" s="372"/>
      <c r="UVC60" s="372"/>
      <c r="UVD60" s="372"/>
      <c r="UVE60" s="372"/>
      <c r="UVF60" s="372"/>
      <c r="UVG60" s="372"/>
      <c r="UVH60" s="372"/>
      <c r="UVI60" s="372"/>
      <c r="UVJ60" s="372"/>
      <c r="UVK60" s="372"/>
      <c r="UVL60" s="372"/>
      <c r="UVM60" s="372"/>
      <c r="UVN60" s="372"/>
      <c r="UVO60" s="372"/>
      <c r="UVP60" s="372"/>
      <c r="UVQ60" s="372"/>
      <c r="UVR60" s="372"/>
      <c r="UVS60" s="372"/>
      <c r="UVT60" s="372"/>
      <c r="UVU60" s="372"/>
      <c r="UVV60" s="372"/>
      <c r="UVW60" s="372"/>
      <c r="UVX60" s="372"/>
      <c r="UVY60" s="372"/>
      <c r="UVZ60" s="372"/>
      <c r="UWA60" s="372"/>
      <c r="UWB60" s="372"/>
      <c r="UWC60" s="372"/>
      <c r="UWD60" s="372"/>
      <c r="UWE60" s="372"/>
      <c r="UWF60" s="372"/>
      <c r="UWG60" s="372"/>
      <c r="UWH60" s="372"/>
      <c r="UWI60" s="372"/>
      <c r="UWJ60" s="372"/>
      <c r="UWK60" s="372"/>
      <c r="UWL60" s="372"/>
      <c r="UWM60" s="372"/>
      <c r="UWN60" s="372"/>
      <c r="UWO60" s="372"/>
      <c r="UWP60" s="372"/>
      <c r="UWQ60" s="372"/>
      <c r="UWR60" s="372"/>
      <c r="UWS60" s="372"/>
      <c r="UWT60" s="372"/>
      <c r="UWU60" s="372"/>
      <c r="UWV60" s="372"/>
      <c r="UWW60" s="372"/>
      <c r="UWX60" s="372"/>
      <c r="UWY60" s="372"/>
      <c r="UWZ60" s="372"/>
      <c r="UXA60" s="372"/>
      <c r="UXB60" s="372"/>
      <c r="UXC60" s="372"/>
      <c r="UXD60" s="372"/>
      <c r="UXE60" s="372"/>
      <c r="UXF60" s="372"/>
      <c r="UXG60" s="372"/>
      <c r="UXH60" s="372"/>
      <c r="UXI60" s="372"/>
      <c r="UXJ60" s="372"/>
      <c r="UXK60" s="372"/>
      <c r="UXL60" s="372"/>
      <c r="UXM60" s="372"/>
      <c r="UXN60" s="372"/>
      <c r="UXO60" s="372"/>
      <c r="UXP60" s="372"/>
      <c r="UXQ60" s="372"/>
      <c r="UXR60" s="372"/>
      <c r="UXS60" s="372"/>
      <c r="UXT60" s="372"/>
      <c r="UXU60" s="372"/>
      <c r="UXV60" s="372"/>
      <c r="UXW60" s="372"/>
      <c r="UXX60" s="372"/>
      <c r="UXY60" s="372"/>
      <c r="UXZ60" s="372"/>
      <c r="UYA60" s="372"/>
      <c r="UYB60" s="372"/>
      <c r="UYC60" s="372"/>
      <c r="UYD60" s="372"/>
      <c r="UYE60" s="372"/>
      <c r="UYF60" s="372"/>
      <c r="UYG60" s="372"/>
      <c r="UYH60" s="372"/>
      <c r="UYI60" s="372"/>
      <c r="UYJ60" s="372"/>
      <c r="UYK60" s="372"/>
      <c r="UYL60" s="372"/>
      <c r="UYM60" s="372"/>
      <c r="UYN60" s="372"/>
      <c r="UYO60" s="372"/>
      <c r="UYP60" s="372"/>
      <c r="UYQ60" s="372"/>
      <c r="UYR60" s="372"/>
      <c r="UYS60" s="372"/>
      <c r="UYT60" s="372"/>
      <c r="UYU60" s="372"/>
      <c r="UYV60" s="372"/>
      <c r="UYW60" s="372"/>
      <c r="UYX60" s="372"/>
      <c r="UYY60" s="372"/>
      <c r="UYZ60" s="372"/>
      <c r="UZA60" s="372"/>
      <c r="UZB60" s="372"/>
      <c r="UZC60" s="372"/>
      <c r="UZD60" s="372"/>
      <c r="UZE60" s="372"/>
      <c r="UZF60" s="372"/>
      <c r="UZG60" s="372"/>
      <c r="UZH60" s="372"/>
      <c r="UZI60" s="372"/>
      <c r="UZJ60" s="372"/>
      <c r="UZK60" s="372"/>
      <c r="UZL60" s="372"/>
      <c r="UZM60" s="372"/>
      <c r="UZN60" s="372"/>
      <c r="UZO60" s="372"/>
      <c r="UZP60" s="372"/>
      <c r="UZQ60" s="372"/>
      <c r="UZR60" s="372"/>
      <c r="UZS60" s="372"/>
      <c r="UZT60" s="372"/>
      <c r="UZU60" s="372"/>
      <c r="UZV60" s="372"/>
      <c r="UZW60" s="372"/>
      <c r="UZX60" s="372"/>
      <c r="UZY60" s="372"/>
      <c r="UZZ60" s="372"/>
      <c r="VAA60" s="372"/>
      <c r="VAB60" s="372"/>
      <c r="VAC60" s="372"/>
      <c r="VAD60" s="372"/>
      <c r="VAE60" s="372"/>
      <c r="VAF60" s="372"/>
      <c r="VAG60" s="372"/>
      <c r="VAH60" s="372"/>
      <c r="VAI60" s="372"/>
      <c r="VAJ60" s="372"/>
      <c r="VAK60" s="372"/>
      <c r="VAL60" s="372"/>
      <c r="VAM60" s="372"/>
      <c r="VAN60" s="372"/>
      <c r="VAO60" s="372"/>
      <c r="VAP60" s="372"/>
      <c r="VAQ60" s="372"/>
      <c r="VAR60" s="372"/>
      <c r="VAS60" s="372"/>
      <c r="VAT60" s="372"/>
      <c r="VAU60" s="372"/>
      <c r="VAV60" s="372"/>
      <c r="VAW60" s="372"/>
      <c r="VAX60" s="372"/>
      <c r="VAY60" s="372"/>
      <c r="VAZ60" s="372"/>
      <c r="VBA60" s="372"/>
      <c r="VBB60" s="372"/>
      <c r="VBC60" s="372"/>
      <c r="VBD60" s="372"/>
      <c r="VBE60" s="372"/>
      <c r="VBF60" s="372"/>
      <c r="VBG60" s="372"/>
      <c r="VBH60" s="372"/>
      <c r="VBI60" s="372"/>
      <c r="VBJ60" s="372"/>
      <c r="VBK60" s="372"/>
      <c r="VBL60" s="372"/>
      <c r="VBM60" s="372"/>
      <c r="VBN60" s="372"/>
      <c r="VBO60" s="372"/>
      <c r="VBP60" s="372"/>
      <c r="VBQ60" s="372"/>
      <c r="VBR60" s="372"/>
      <c r="VBS60" s="372"/>
      <c r="VBT60" s="372"/>
      <c r="VBU60" s="372"/>
      <c r="VBV60" s="372"/>
      <c r="VBW60" s="372"/>
      <c r="VBX60" s="372"/>
      <c r="VBY60" s="372"/>
      <c r="VBZ60" s="372"/>
      <c r="VCA60" s="372"/>
      <c r="VCB60" s="372"/>
      <c r="VCC60" s="372"/>
      <c r="VCD60" s="372"/>
      <c r="VCE60" s="372"/>
      <c r="VCF60" s="372"/>
      <c r="VCG60" s="372"/>
      <c r="VCH60" s="372"/>
      <c r="VCI60" s="372"/>
      <c r="VCJ60" s="372"/>
      <c r="VCK60" s="372"/>
      <c r="VCL60" s="372"/>
      <c r="VCM60" s="372"/>
      <c r="VCN60" s="372"/>
      <c r="VCO60" s="372"/>
      <c r="VCP60" s="372"/>
      <c r="VCQ60" s="372"/>
      <c r="VCR60" s="372"/>
      <c r="VCS60" s="372"/>
      <c r="VCT60" s="372"/>
      <c r="VCU60" s="372"/>
      <c r="VCV60" s="372"/>
      <c r="VCW60" s="372"/>
      <c r="VCX60" s="372"/>
      <c r="VCY60" s="372"/>
      <c r="VCZ60" s="372"/>
      <c r="VDA60" s="372"/>
      <c r="VDB60" s="372"/>
      <c r="VDC60" s="372"/>
      <c r="VDD60" s="372"/>
      <c r="VDE60" s="372"/>
      <c r="VDF60" s="372"/>
      <c r="VDG60" s="372"/>
      <c r="VDH60" s="372"/>
      <c r="VDI60" s="372"/>
      <c r="VDJ60" s="372"/>
      <c r="VDK60" s="372"/>
      <c r="VDL60" s="372"/>
      <c r="VDM60" s="372"/>
      <c r="VDN60" s="372"/>
      <c r="VDO60" s="372"/>
      <c r="VDP60" s="372"/>
      <c r="VDQ60" s="372"/>
      <c r="VDR60" s="372"/>
      <c r="VDS60" s="372"/>
      <c r="VDT60" s="372"/>
      <c r="VDU60" s="372"/>
      <c r="VDV60" s="372"/>
      <c r="VDW60" s="372"/>
      <c r="VDX60" s="372"/>
      <c r="VDY60" s="372"/>
      <c r="VDZ60" s="372"/>
      <c r="VEA60" s="372"/>
      <c r="VEB60" s="372"/>
      <c r="VEC60" s="372"/>
      <c r="VED60" s="372"/>
      <c r="VEE60" s="372"/>
      <c r="VEF60" s="372"/>
      <c r="VEG60" s="372"/>
      <c r="VEH60" s="372"/>
      <c r="VEI60" s="372"/>
      <c r="VEJ60" s="372"/>
      <c r="VEK60" s="372"/>
      <c r="VEL60" s="372"/>
      <c r="VEM60" s="372"/>
      <c r="VEN60" s="372"/>
      <c r="VEO60" s="372"/>
      <c r="VEP60" s="372"/>
      <c r="VEQ60" s="372"/>
      <c r="VER60" s="372"/>
      <c r="VES60" s="372"/>
      <c r="VET60" s="372"/>
      <c r="VEU60" s="372"/>
      <c r="VEV60" s="372"/>
      <c r="VEW60" s="372"/>
      <c r="VEX60" s="372"/>
      <c r="VEY60" s="372"/>
      <c r="VEZ60" s="372"/>
      <c r="VFA60" s="372"/>
      <c r="VFB60" s="372"/>
      <c r="VFC60" s="372"/>
      <c r="VFD60" s="372"/>
      <c r="VFE60" s="372"/>
      <c r="VFF60" s="372"/>
      <c r="VFG60" s="372"/>
      <c r="VFH60" s="372"/>
      <c r="VFI60" s="372"/>
      <c r="VFJ60" s="372"/>
      <c r="VFK60" s="372"/>
      <c r="VFL60" s="372"/>
      <c r="VFM60" s="372"/>
      <c r="VFN60" s="372"/>
      <c r="VFO60" s="372"/>
      <c r="VFP60" s="372"/>
      <c r="VFQ60" s="372"/>
      <c r="VFR60" s="372"/>
      <c r="VFS60" s="372"/>
      <c r="VFT60" s="372"/>
      <c r="VFU60" s="372"/>
      <c r="VFV60" s="372"/>
      <c r="VFW60" s="372"/>
      <c r="VFX60" s="372"/>
      <c r="VFY60" s="372"/>
      <c r="VFZ60" s="372"/>
      <c r="VGA60" s="372"/>
      <c r="VGB60" s="372"/>
      <c r="VGC60" s="372"/>
      <c r="VGD60" s="372"/>
      <c r="VGE60" s="372"/>
      <c r="VGF60" s="372"/>
      <c r="VGG60" s="372"/>
      <c r="VGH60" s="372"/>
      <c r="VGI60" s="372"/>
      <c r="VGJ60" s="372"/>
      <c r="VGK60" s="372"/>
      <c r="VGL60" s="372"/>
      <c r="VGM60" s="372"/>
      <c r="VGN60" s="372"/>
      <c r="VGO60" s="372"/>
      <c r="VGP60" s="372"/>
      <c r="VGQ60" s="372"/>
      <c r="VGR60" s="372"/>
      <c r="VGS60" s="372"/>
      <c r="VGT60" s="372"/>
      <c r="VGU60" s="372"/>
      <c r="VGV60" s="372"/>
      <c r="VGW60" s="372"/>
      <c r="VGX60" s="372"/>
      <c r="VGY60" s="372"/>
      <c r="VGZ60" s="372"/>
      <c r="VHA60" s="372"/>
      <c r="VHB60" s="372"/>
      <c r="VHC60" s="372"/>
      <c r="VHD60" s="372"/>
      <c r="VHE60" s="372"/>
      <c r="VHF60" s="372"/>
      <c r="VHG60" s="372"/>
      <c r="VHH60" s="372"/>
      <c r="VHI60" s="372"/>
      <c r="VHJ60" s="372"/>
      <c r="VHK60" s="372"/>
      <c r="VHL60" s="372"/>
      <c r="VHM60" s="372"/>
      <c r="VHN60" s="372"/>
      <c r="VHO60" s="372"/>
      <c r="VHP60" s="372"/>
      <c r="VHQ60" s="372"/>
      <c r="VHR60" s="372"/>
      <c r="VHS60" s="372"/>
      <c r="VHT60" s="372"/>
      <c r="VHU60" s="372"/>
      <c r="VHV60" s="372"/>
      <c r="VHW60" s="372"/>
      <c r="VHX60" s="372"/>
      <c r="VHY60" s="372"/>
      <c r="VHZ60" s="372"/>
      <c r="VIA60" s="372"/>
      <c r="VIB60" s="372"/>
      <c r="VIC60" s="372"/>
      <c r="VID60" s="372"/>
      <c r="VIE60" s="372"/>
      <c r="VIF60" s="372"/>
      <c r="VIG60" s="372"/>
      <c r="VIH60" s="372"/>
      <c r="VII60" s="372"/>
      <c r="VIJ60" s="372"/>
      <c r="VIK60" s="372"/>
      <c r="VIL60" s="372"/>
      <c r="VIM60" s="372"/>
      <c r="VIN60" s="372"/>
      <c r="VIO60" s="372"/>
      <c r="VIP60" s="372"/>
      <c r="VIQ60" s="372"/>
      <c r="VIR60" s="372"/>
      <c r="VIS60" s="372"/>
      <c r="VIT60" s="372"/>
      <c r="VIU60" s="372"/>
      <c r="VIV60" s="372"/>
      <c r="VIW60" s="372"/>
      <c r="VIX60" s="372"/>
      <c r="VIY60" s="372"/>
      <c r="VIZ60" s="372"/>
      <c r="VJA60" s="372"/>
      <c r="VJB60" s="372"/>
      <c r="VJC60" s="372"/>
      <c r="VJD60" s="372"/>
      <c r="VJE60" s="372"/>
      <c r="VJF60" s="372"/>
      <c r="VJG60" s="372"/>
      <c r="VJH60" s="372"/>
      <c r="VJI60" s="372"/>
      <c r="VJJ60" s="372"/>
      <c r="VJK60" s="372"/>
      <c r="VJL60" s="372"/>
      <c r="VJM60" s="372"/>
      <c r="VJN60" s="372"/>
      <c r="VJO60" s="372"/>
      <c r="VJP60" s="372"/>
      <c r="VJQ60" s="372"/>
      <c r="VJR60" s="372"/>
      <c r="VJS60" s="372"/>
      <c r="VJT60" s="372"/>
      <c r="VJU60" s="372"/>
      <c r="VJV60" s="372"/>
      <c r="VJW60" s="372"/>
      <c r="VJX60" s="372"/>
      <c r="VJY60" s="372"/>
      <c r="VJZ60" s="372"/>
      <c r="VKA60" s="372"/>
      <c r="VKB60" s="372"/>
      <c r="VKC60" s="372"/>
      <c r="VKD60" s="372"/>
      <c r="VKE60" s="372"/>
      <c r="VKF60" s="372"/>
      <c r="VKG60" s="372"/>
      <c r="VKH60" s="372"/>
      <c r="VKI60" s="372"/>
      <c r="VKJ60" s="372"/>
      <c r="VKK60" s="372"/>
      <c r="VKL60" s="372"/>
      <c r="VKM60" s="372"/>
      <c r="VKN60" s="372"/>
      <c r="VKO60" s="372"/>
      <c r="VKP60" s="372"/>
      <c r="VKQ60" s="372"/>
      <c r="VKR60" s="372"/>
      <c r="VKS60" s="372"/>
      <c r="VKT60" s="372"/>
      <c r="VKU60" s="372"/>
      <c r="VKV60" s="372"/>
      <c r="VKW60" s="372"/>
      <c r="VKX60" s="372"/>
      <c r="VKY60" s="372"/>
      <c r="VKZ60" s="372"/>
      <c r="VLA60" s="372"/>
      <c r="VLB60" s="372"/>
      <c r="VLC60" s="372"/>
      <c r="VLD60" s="372"/>
      <c r="VLE60" s="372"/>
      <c r="VLF60" s="372"/>
      <c r="VLG60" s="372"/>
      <c r="VLH60" s="372"/>
      <c r="VLI60" s="372"/>
      <c r="VLJ60" s="372"/>
      <c r="VLK60" s="372"/>
      <c r="VLL60" s="372"/>
      <c r="VLM60" s="372"/>
      <c r="VLN60" s="372"/>
      <c r="VLO60" s="372"/>
      <c r="VLP60" s="372"/>
      <c r="VLQ60" s="372"/>
      <c r="VLR60" s="372"/>
      <c r="VLS60" s="372"/>
      <c r="VLT60" s="372"/>
      <c r="VLU60" s="372"/>
      <c r="VLV60" s="372"/>
      <c r="VLW60" s="372"/>
      <c r="VLX60" s="372"/>
      <c r="VLY60" s="372"/>
      <c r="VLZ60" s="372"/>
      <c r="VMA60" s="372"/>
      <c r="VMB60" s="372"/>
      <c r="VMC60" s="372"/>
      <c r="VMD60" s="372"/>
      <c r="VME60" s="372"/>
      <c r="VMF60" s="372"/>
      <c r="VMG60" s="372"/>
      <c r="VMH60" s="372"/>
      <c r="VMI60" s="372"/>
      <c r="VMJ60" s="372"/>
      <c r="VMK60" s="372"/>
      <c r="VML60" s="372"/>
      <c r="VMM60" s="372"/>
      <c r="VMN60" s="372"/>
      <c r="VMO60" s="372"/>
      <c r="VMP60" s="372"/>
      <c r="VMQ60" s="372"/>
      <c r="VMR60" s="372"/>
      <c r="VMS60" s="372"/>
      <c r="VMT60" s="372"/>
      <c r="VMU60" s="372"/>
      <c r="VMV60" s="372"/>
      <c r="VMW60" s="372"/>
      <c r="VMX60" s="372"/>
      <c r="VMY60" s="372"/>
      <c r="VMZ60" s="372"/>
      <c r="VNA60" s="372"/>
      <c r="VNB60" s="372"/>
      <c r="VNC60" s="372"/>
      <c r="VND60" s="372"/>
      <c r="VNE60" s="372"/>
      <c r="VNF60" s="372"/>
      <c r="VNG60" s="372"/>
      <c r="VNH60" s="372"/>
      <c r="VNI60" s="372"/>
      <c r="VNJ60" s="372"/>
      <c r="VNK60" s="372"/>
      <c r="VNL60" s="372"/>
      <c r="VNM60" s="372"/>
      <c r="VNN60" s="372"/>
      <c r="VNO60" s="372"/>
      <c r="VNP60" s="372"/>
      <c r="VNQ60" s="372"/>
      <c r="VNR60" s="372"/>
      <c r="VNS60" s="372"/>
      <c r="VNT60" s="372"/>
      <c r="VNU60" s="372"/>
      <c r="VNV60" s="372"/>
      <c r="VNW60" s="372"/>
      <c r="VNX60" s="372"/>
      <c r="VNY60" s="372"/>
      <c r="VNZ60" s="372"/>
      <c r="VOA60" s="372"/>
      <c r="VOB60" s="372"/>
      <c r="VOC60" s="372"/>
      <c r="VOD60" s="372"/>
      <c r="VOE60" s="372"/>
      <c r="VOF60" s="372"/>
      <c r="VOG60" s="372"/>
      <c r="VOH60" s="372"/>
      <c r="VOI60" s="372"/>
      <c r="VOJ60" s="372"/>
      <c r="VOK60" s="372"/>
      <c r="VOL60" s="372"/>
      <c r="VOM60" s="372"/>
      <c r="VON60" s="372"/>
      <c r="VOO60" s="372"/>
      <c r="VOP60" s="372"/>
      <c r="VOQ60" s="372"/>
      <c r="VOR60" s="372"/>
      <c r="VOS60" s="372"/>
      <c r="VOT60" s="372"/>
      <c r="VOU60" s="372"/>
      <c r="VOV60" s="372"/>
      <c r="VOW60" s="372"/>
      <c r="VOX60" s="372"/>
      <c r="VOY60" s="372"/>
      <c r="VOZ60" s="372"/>
      <c r="VPA60" s="372"/>
      <c r="VPB60" s="372"/>
      <c r="VPC60" s="372"/>
      <c r="VPD60" s="372"/>
      <c r="VPE60" s="372"/>
      <c r="VPF60" s="372"/>
      <c r="VPG60" s="372"/>
      <c r="VPH60" s="372"/>
      <c r="VPI60" s="372"/>
      <c r="VPJ60" s="372"/>
      <c r="VPK60" s="372"/>
      <c r="VPL60" s="372"/>
      <c r="VPM60" s="372"/>
      <c r="VPN60" s="372"/>
      <c r="VPO60" s="372"/>
      <c r="VPP60" s="372"/>
      <c r="VPQ60" s="372"/>
      <c r="VPR60" s="372"/>
      <c r="VPS60" s="372"/>
      <c r="VPT60" s="372"/>
      <c r="VPU60" s="372"/>
      <c r="VPV60" s="372"/>
      <c r="VPW60" s="372"/>
      <c r="VPX60" s="372"/>
      <c r="VPY60" s="372"/>
      <c r="VPZ60" s="372"/>
      <c r="VQA60" s="372"/>
      <c r="VQB60" s="372"/>
      <c r="VQC60" s="372"/>
      <c r="VQD60" s="372"/>
      <c r="VQE60" s="372"/>
      <c r="VQF60" s="372"/>
      <c r="VQG60" s="372"/>
      <c r="VQH60" s="372"/>
      <c r="VQI60" s="372"/>
      <c r="VQJ60" s="372"/>
      <c r="VQK60" s="372"/>
      <c r="VQL60" s="372"/>
      <c r="VQM60" s="372"/>
      <c r="VQN60" s="372"/>
      <c r="VQO60" s="372"/>
      <c r="VQP60" s="372"/>
      <c r="VQQ60" s="372"/>
      <c r="VQR60" s="372"/>
      <c r="VQS60" s="372"/>
      <c r="VQT60" s="372"/>
      <c r="VQU60" s="372"/>
      <c r="VQV60" s="372"/>
      <c r="VQW60" s="372"/>
      <c r="VQX60" s="372"/>
      <c r="VQY60" s="372"/>
      <c r="VQZ60" s="372"/>
      <c r="VRA60" s="372"/>
      <c r="VRB60" s="372"/>
      <c r="VRC60" s="372"/>
      <c r="VRD60" s="372"/>
      <c r="VRE60" s="372"/>
      <c r="VRF60" s="372"/>
      <c r="VRG60" s="372"/>
      <c r="VRH60" s="372"/>
      <c r="VRI60" s="372"/>
      <c r="VRJ60" s="372"/>
      <c r="VRK60" s="372"/>
      <c r="VRL60" s="372"/>
      <c r="VRM60" s="372"/>
      <c r="VRN60" s="372"/>
      <c r="VRO60" s="372"/>
      <c r="VRP60" s="372"/>
      <c r="VRQ60" s="372"/>
      <c r="VRR60" s="372"/>
      <c r="VRS60" s="372"/>
      <c r="VRT60" s="372"/>
      <c r="VRU60" s="372"/>
      <c r="VRV60" s="372"/>
      <c r="VRW60" s="372"/>
      <c r="VRX60" s="372"/>
      <c r="VRY60" s="372"/>
      <c r="VRZ60" s="372"/>
      <c r="VSA60" s="372"/>
      <c r="VSB60" s="372"/>
      <c r="VSC60" s="372"/>
      <c r="VSD60" s="372"/>
      <c r="VSE60" s="372"/>
      <c r="VSF60" s="372"/>
      <c r="VSG60" s="372"/>
      <c r="VSH60" s="372"/>
      <c r="VSI60" s="372"/>
      <c r="VSJ60" s="372"/>
      <c r="VSK60" s="372"/>
      <c r="VSL60" s="372"/>
      <c r="VSM60" s="372"/>
      <c r="VSN60" s="372"/>
      <c r="VSO60" s="372"/>
      <c r="VSP60" s="372"/>
      <c r="VSQ60" s="372"/>
      <c r="VSR60" s="372"/>
      <c r="VSS60" s="372"/>
      <c r="VST60" s="372"/>
      <c r="VSU60" s="372"/>
      <c r="VSV60" s="372"/>
      <c r="VSW60" s="372"/>
      <c r="VSX60" s="372"/>
      <c r="VSY60" s="372"/>
      <c r="VSZ60" s="372"/>
      <c r="VTA60" s="372"/>
      <c r="VTB60" s="372"/>
      <c r="VTC60" s="372"/>
      <c r="VTD60" s="372"/>
      <c r="VTE60" s="372"/>
      <c r="VTF60" s="372"/>
      <c r="VTG60" s="372"/>
      <c r="VTH60" s="372"/>
      <c r="VTI60" s="372"/>
      <c r="VTJ60" s="372"/>
      <c r="VTK60" s="372"/>
      <c r="VTL60" s="372"/>
      <c r="VTM60" s="372"/>
      <c r="VTN60" s="372"/>
      <c r="VTO60" s="372"/>
      <c r="VTP60" s="372"/>
      <c r="VTQ60" s="372"/>
      <c r="VTR60" s="372"/>
      <c r="VTS60" s="372"/>
      <c r="VTT60" s="372"/>
      <c r="VTU60" s="372"/>
      <c r="VTV60" s="372"/>
      <c r="VTW60" s="372"/>
      <c r="VTX60" s="372"/>
      <c r="VTY60" s="372"/>
      <c r="VTZ60" s="372"/>
      <c r="VUA60" s="372"/>
      <c r="VUB60" s="372"/>
      <c r="VUC60" s="372"/>
      <c r="VUD60" s="372"/>
      <c r="VUE60" s="372"/>
      <c r="VUF60" s="372"/>
      <c r="VUG60" s="372"/>
      <c r="VUH60" s="372"/>
      <c r="VUI60" s="372"/>
      <c r="VUJ60" s="372"/>
      <c r="VUK60" s="372"/>
      <c r="VUL60" s="372"/>
      <c r="VUM60" s="372"/>
      <c r="VUN60" s="372"/>
      <c r="VUO60" s="372"/>
      <c r="VUP60" s="372"/>
      <c r="VUQ60" s="372"/>
      <c r="VUR60" s="372"/>
      <c r="VUS60" s="372"/>
      <c r="VUT60" s="372"/>
      <c r="VUU60" s="372"/>
      <c r="VUV60" s="372"/>
      <c r="VUW60" s="372"/>
      <c r="VUX60" s="372"/>
      <c r="VUY60" s="372"/>
      <c r="VUZ60" s="372"/>
      <c r="VVA60" s="372"/>
      <c r="VVB60" s="372"/>
      <c r="VVC60" s="372"/>
      <c r="VVD60" s="372"/>
      <c r="VVE60" s="372"/>
      <c r="VVF60" s="372"/>
      <c r="VVG60" s="372"/>
      <c r="VVH60" s="372"/>
      <c r="VVI60" s="372"/>
      <c r="VVJ60" s="372"/>
      <c r="VVK60" s="372"/>
      <c r="VVL60" s="372"/>
      <c r="VVM60" s="372"/>
      <c r="VVN60" s="372"/>
      <c r="VVO60" s="372"/>
      <c r="VVP60" s="372"/>
      <c r="VVQ60" s="372"/>
      <c r="VVR60" s="372"/>
      <c r="VVS60" s="372"/>
      <c r="VVT60" s="372"/>
      <c r="VVU60" s="372"/>
      <c r="VVV60" s="372"/>
      <c r="VVW60" s="372"/>
      <c r="VVX60" s="372"/>
      <c r="VVY60" s="372"/>
      <c r="VVZ60" s="372"/>
      <c r="VWA60" s="372"/>
      <c r="VWB60" s="372"/>
      <c r="VWC60" s="372"/>
      <c r="VWD60" s="372"/>
      <c r="VWE60" s="372"/>
      <c r="VWF60" s="372"/>
      <c r="VWG60" s="372"/>
      <c r="VWH60" s="372"/>
      <c r="VWI60" s="372"/>
      <c r="VWJ60" s="372"/>
      <c r="VWK60" s="372"/>
      <c r="VWL60" s="372"/>
      <c r="VWM60" s="372"/>
      <c r="VWN60" s="372"/>
      <c r="VWO60" s="372"/>
      <c r="VWP60" s="372"/>
      <c r="VWQ60" s="372"/>
      <c r="VWR60" s="372"/>
      <c r="VWS60" s="372"/>
      <c r="VWT60" s="372"/>
      <c r="VWU60" s="372"/>
      <c r="VWV60" s="372"/>
      <c r="VWW60" s="372"/>
      <c r="VWX60" s="372"/>
      <c r="VWY60" s="372"/>
      <c r="VWZ60" s="372"/>
      <c r="VXA60" s="372"/>
      <c r="VXB60" s="372"/>
      <c r="VXC60" s="372"/>
      <c r="VXD60" s="372"/>
      <c r="VXE60" s="372"/>
      <c r="VXF60" s="372"/>
      <c r="VXG60" s="372"/>
      <c r="VXH60" s="372"/>
      <c r="VXI60" s="372"/>
      <c r="VXJ60" s="372"/>
      <c r="VXK60" s="372"/>
      <c r="VXL60" s="372"/>
      <c r="VXM60" s="372"/>
      <c r="VXN60" s="372"/>
      <c r="VXO60" s="372"/>
      <c r="VXP60" s="372"/>
      <c r="VXQ60" s="372"/>
      <c r="VXR60" s="372"/>
      <c r="VXS60" s="372"/>
      <c r="VXT60" s="372"/>
      <c r="VXU60" s="372"/>
      <c r="VXV60" s="372"/>
      <c r="VXW60" s="372"/>
      <c r="VXX60" s="372"/>
      <c r="VXY60" s="372"/>
      <c r="VXZ60" s="372"/>
      <c r="VYA60" s="372"/>
      <c r="VYB60" s="372"/>
      <c r="VYC60" s="372"/>
      <c r="VYD60" s="372"/>
      <c r="VYE60" s="372"/>
      <c r="VYF60" s="372"/>
      <c r="VYG60" s="372"/>
      <c r="VYH60" s="372"/>
      <c r="VYI60" s="372"/>
      <c r="VYJ60" s="372"/>
      <c r="VYK60" s="372"/>
      <c r="VYL60" s="372"/>
      <c r="VYM60" s="372"/>
      <c r="VYN60" s="372"/>
      <c r="VYO60" s="372"/>
      <c r="VYP60" s="372"/>
      <c r="VYQ60" s="372"/>
      <c r="VYR60" s="372"/>
      <c r="VYS60" s="372"/>
      <c r="VYT60" s="372"/>
      <c r="VYU60" s="372"/>
      <c r="VYV60" s="372"/>
      <c r="VYW60" s="372"/>
      <c r="VYX60" s="372"/>
      <c r="VYY60" s="372"/>
      <c r="VYZ60" s="372"/>
      <c r="VZA60" s="372"/>
      <c r="VZB60" s="372"/>
      <c r="VZC60" s="372"/>
      <c r="VZD60" s="372"/>
      <c r="VZE60" s="372"/>
      <c r="VZF60" s="372"/>
      <c r="VZG60" s="372"/>
      <c r="VZH60" s="372"/>
      <c r="VZI60" s="372"/>
      <c r="VZJ60" s="372"/>
      <c r="VZK60" s="372"/>
      <c r="VZL60" s="372"/>
      <c r="VZM60" s="372"/>
      <c r="VZN60" s="372"/>
      <c r="VZO60" s="372"/>
      <c r="VZP60" s="372"/>
      <c r="VZQ60" s="372"/>
      <c r="VZR60" s="372"/>
      <c r="VZS60" s="372"/>
      <c r="VZT60" s="372"/>
      <c r="VZU60" s="372"/>
      <c r="VZV60" s="372"/>
      <c r="VZW60" s="372"/>
      <c r="VZX60" s="372"/>
      <c r="VZY60" s="372"/>
      <c r="VZZ60" s="372"/>
      <c r="WAA60" s="372"/>
      <c r="WAB60" s="372"/>
      <c r="WAC60" s="372"/>
      <c r="WAD60" s="372"/>
      <c r="WAE60" s="372"/>
      <c r="WAF60" s="372"/>
      <c r="WAG60" s="372"/>
      <c r="WAH60" s="372"/>
      <c r="WAI60" s="372"/>
      <c r="WAJ60" s="372"/>
      <c r="WAK60" s="372"/>
      <c r="WAL60" s="372"/>
      <c r="WAM60" s="372"/>
      <c r="WAN60" s="372"/>
      <c r="WAO60" s="372"/>
      <c r="WAP60" s="372"/>
      <c r="WAQ60" s="372"/>
      <c r="WAR60" s="372"/>
      <c r="WAS60" s="372"/>
      <c r="WAT60" s="372"/>
      <c r="WAU60" s="372"/>
      <c r="WAV60" s="372"/>
      <c r="WAW60" s="372"/>
      <c r="WAX60" s="372"/>
      <c r="WAY60" s="372"/>
      <c r="WAZ60" s="372"/>
      <c r="WBA60" s="372"/>
      <c r="WBB60" s="372"/>
      <c r="WBC60" s="372"/>
      <c r="WBD60" s="372"/>
      <c r="WBE60" s="372"/>
      <c r="WBF60" s="372"/>
      <c r="WBG60" s="372"/>
      <c r="WBH60" s="372"/>
      <c r="WBI60" s="372"/>
      <c r="WBJ60" s="372"/>
      <c r="WBK60" s="372"/>
      <c r="WBL60" s="372"/>
      <c r="WBM60" s="372"/>
      <c r="WBN60" s="372"/>
      <c r="WBO60" s="372"/>
      <c r="WBP60" s="372"/>
      <c r="WBQ60" s="372"/>
      <c r="WBR60" s="372"/>
      <c r="WBS60" s="372"/>
      <c r="WBT60" s="372"/>
      <c r="WBU60" s="372"/>
      <c r="WBV60" s="372"/>
      <c r="WBW60" s="372"/>
      <c r="WBX60" s="372"/>
      <c r="WBY60" s="372"/>
      <c r="WBZ60" s="372"/>
      <c r="WCA60" s="372"/>
      <c r="WCB60" s="372"/>
      <c r="WCC60" s="372"/>
      <c r="WCD60" s="372"/>
      <c r="WCE60" s="372"/>
      <c r="WCF60" s="372"/>
      <c r="WCG60" s="372"/>
      <c r="WCH60" s="372"/>
      <c r="WCI60" s="372"/>
      <c r="WCJ60" s="372"/>
      <c r="WCK60" s="372"/>
      <c r="WCL60" s="372"/>
      <c r="WCM60" s="372"/>
      <c r="WCN60" s="372"/>
      <c r="WCO60" s="372"/>
      <c r="WCP60" s="372"/>
      <c r="WCQ60" s="372"/>
      <c r="WCR60" s="372"/>
      <c r="WCS60" s="372"/>
      <c r="WCT60" s="372"/>
      <c r="WCU60" s="372"/>
      <c r="WCV60" s="372"/>
      <c r="WCW60" s="372"/>
      <c r="WCX60" s="372"/>
      <c r="WCY60" s="372"/>
      <c r="WCZ60" s="372"/>
      <c r="WDA60" s="372"/>
      <c r="WDB60" s="372"/>
      <c r="WDC60" s="372"/>
      <c r="WDD60" s="372"/>
      <c r="WDE60" s="372"/>
      <c r="WDF60" s="372"/>
      <c r="WDG60" s="372"/>
      <c r="WDH60" s="372"/>
      <c r="WDI60" s="372"/>
      <c r="WDJ60" s="372"/>
      <c r="WDK60" s="372"/>
      <c r="WDL60" s="372"/>
      <c r="WDM60" s="372"/>
      <c r="WDN60" s="372"/>
      <c r="WDO60" s="372"/>
      <c r="WDP60" s="372"/>
      <c r="WDQ60" s="372"/>
      <c r="WDR60" s="372"/>
      <c r="WDS60" s="372"/>
      <c r="WDT60" s="372"/>
      <c r="WDU60" s="372"/>
      <c r="WDV60" s="372"/>
      <c r="WDW60" s="372"/>
      <c r="WDX60" s="372"/>
      <c r="WDY60" s="372"/>
      <c r="WDZ60" s="372"/>
      <c r="WEA60" s="372"/>
      <c r="WEB60" s="372"/>
      <c r="WEC60" s="372"/>
      <c r="WED60" s="372"/>
      <c r="WEE60" s="372"/>
      <c r="WEF60" s="372"/>
      <c r="WEG60" s="372"/>
      <c r="WEH60" s="372"/>
      <c r="WEI60" s="372"/>
      <c r="WEJ60" s="372"/>
      <c r="WEK60" s="372"/>
      <c r="WEL60" s="372"/>
      <c r="WEM60" s="372"/>
      <c r="WEN60" s="372"/>
      <c r="WEO60" s="372"/>
      <c r="WEP60" s="372"/>
      <c r="WEQ60" s="372"/>
      <c r="WER60" s="372"/>
      <c r="WES60" s="372"/>
      <c r="WET60" s="372"/>
      <c r="WEU60" s="372"/>
      <c r="WEV60" s="372"/>
      <c r="WEW60" s="372"/>
      <c r="WEX60" s="372"/>
      <c r="WEY60" s="372"/>
      <c r="WEZ60" s="372"/>
      <c r="WFA60" s="372"/>
      <c r="WFB60" s="372"/>
      <c r="WFC60" s="372"/>
      <c r="WFD60" s="372"/>
      <c r="WFE60" s="372"/>
      <c r="WFF60" s="372"/>
      <c r="WFG60" s="372"/>
      <c r="WFH60" s="372"/>
      <c r="WFI60" s="372"/>
      <c r="WFJ60" s="372"/>
      <c r="WFK60" s="372"/>
      <c r="WFL60" s="372"/>
      <c r="WFM60" s="372"/>
      <c r="WFN60" s="372"/>
      <c r="WFO60" s="372"/>
      <c r="WFP60" s="372"/>
      <c r="WFQ60" s="372"/>
      <c r="WFR60" s="372"/>
      <c r="WFS60" s="372"/>
      <c r="WFT60" s="372"/>
      <c r="WFU60" s="372"/>
      <c r="WFV60" s="372"/>
      <c r="WFW60" s="372"/>
      <c r="WFX60" s="372"/>
      <c r="WFY60" s="372"/>
      <c r="WFZ60" s="372"/>
      <c r="WGA60" s="372"/>
      <c r="WGB60" s="372"/>
      <c r="WGC60" s="372"/>
      <c r="WGD60" s="372"/>
      <c r="WGE60" s="372"/>
      <c r="WGF60" s="372"/>
      <c r="WGG60" s="372"/>
      <c r="WGH60" s="372"/>
      <c r="WGI60" s="372"/>
      <c r="WGJ60" s="372"/>
      <c r="WGK60" s="372"/>
      <c r="WGL60" s="372"/>
      <c r="WGM60" s="372"/>
      <c r="WGN60" s="372"/>
      <c r="WGO60" s="372"/>
      <c r="WGP60" s="372"/>
      <c r="WGQ60" s="372"/>
      <c r="WGR60" s="372"/>
      <c r="WGS60" s="372"/>
      <c r="WGT60" s="372"/>
      <c r="WGU60" s="372"/>
      <c r="WGV60" s="372"/>
      <c r="WGW60" s="372"/>
      <c r="WGX60" s="372"/>
      <c r="WGY60" s="372"/>
      <c r="WGZ60" s="372"/>
      <c r="WHA60" s="372"/>
      <c r="WHB60" s="372"/>
      <c r="WHC60" s="372"/>
      <c r="WHD60" s="372"/>
      <c r="WHE60" s="372"/>
      <c r="WHF60" s="372"/>
      <c r="WHG60" s="372"/>
      <c r="WHH60" s="372"/>
      <c r="WHI60" s="372"/>
      <c r="WHJ60" s="372"/>
      <c r="WHK60" s="372"/>
      <c r="WHL60" s="372"/>
      <c r="WHM60" s="372"/>
      <c r="WHN60" s="372"/>
      <c r="WHO60" s="372"/>
      <c r="WHP60" s="372"/>
      <c r="WHQ60" s="372"/>
      <c r="WHR60" s="372"/>
      <c r="WHS60" s="372"/>
      <c r="WHT60" s="372"/>
      <c r="WHU60" s="372"/>
      <c r="WHV60" s="372"/>
      <c r="WHW60" s="372"/>
      <c r="WHX60" s="372"/>
      <c r="WHY60" s="372"/>
      <c r="WHZ60" s="372"/>
      <c r="WIA60" s="372"/>
      <c r="WIB60" s="372"/>
      <c r="WIC60" s="372"/>
      <c r="WID60" s="372"/>
      <c r="WIE60" s="372"/>
      <c r="WIF60" s="372"/>
      <c r="WIG60" s="372"/>
      <c r="WIH60" s="372"/>
      <c r="WII60" s="372"/>
      <c r="WIJ60" s="372"/>
      <c r="WIK60" s="372"/>
      <c r="WIL60" s="372"/>
      <c r="WIM60" s="372"/>
      <c r="WIN60" s="372"/>
      <c r="WIO60" s="372"/>
      <c r="WIP60" s="372"/>
      <c r="WIQ60" s="372"/>
      <c r="WIR60" s="372"/>
      <c r="WIS60" s="372"/>
      <c r="WIT60" s="372"/>
      <c r="WIU60" s="372"/>
      <c r="WIV60" s="372"/>
      <c r="WIW60" s="372"/>
      <c r="WIX60" s="372"/>
      <c r="WIY60" s="372"/>
      <c r="WIZ60" s="372"/>
      <c r="WJA60" s="372"/>
      <c r="WJB60" s="372"/>
      <c r="WJC60" s="372"/>
      <c r="WJD60" s="372"/>
      <c r="WJE60" s="372"/>
      <c r="WJF60" s="372"/>
      <c r="WJG60" s="372"/>
      <c r="WJH60" s="372"/>
      <c r="WJI60" s="372"/>
      <c r="WJJ60" s="372"/>
      <c r="WJK60" s="372"/>
      <c r="WJL60" s="372"/>
      <c r="WJM60" s="372"/>
      <c r="WJN60" s="372"/>
      <c r="WJO60" s="372"/>
      <c r="WJP60" s="372"/>
      <c r="WJQ60" s="372"/>
      <c r="WJR60" s="372"/>
      <c r="WJS60" s="372"/>
      <c r="WJT60" s="372"/>
      <c r="WJU60" s="372"/>
      <c r="WJV60" s="372"/>
      <c r="WJW60" s="372"/>
      <c r="WJX60" s="372"/>
      <c r="WJY60" s="372"/>
      <c r="WJZ60" s="372"/>
      <c r="WKA60" s="372"/>
      <c r="WKB60" s="372"/>
      <c r="WKC60" s="372"/>
      <c r="WKD60" s="372"/>
      <c r="WKE60" s="372"/>
      <c r="WKF60" s="372"/>
      <c r="WKG60" s="372"/>
      <c r="WKH60" s="372"/>
      <c r="WKI60" s="372"/>
      <c r="WKJ60" s="372"/>
      <c r="WKK60" s="372"/>
      <c r="WKL60" s="372"/>
      <c r="WKM60" s="372"/>
      <c r="WKN60" s="372"/>
      <c r="WKO60" s="372"/>
      <c r="WKP60" s="372"/>
      <c r="WKQ60" s="372"/>
      <c r="WKR60" s="372"/>
      <c r="WKS60" s="372"/>
      <c r="WKT60" s="372"/>
      <c r="WKU60" s="372"/>
      <c r="WKV60" s="372"/>
      <c r="WKW60" s="372"/>
      <c r="WKX60" s="372"/>
      <c r="WKY60" s="372"/>
      <c r="WKZ60" s="372"/>
      <c r="WLA60" s="372"/>
      <c r="WLB60" s="372"/>
      <c r="WLC60" s="372"/>
      <c r="WLD60" s="372"/>
      <c r="WLE60" s="372"/>
      <c r="WLF60" s="372"/>
      <c r="WLG60" s="372"/>
      <c r="WLH60" s="372"/>
      <c r="WLI60" s="372"/>
      <c r="WLJ60" s="372"/>
      <c r="WLK60" s="372"/>
      <c r="WLL60" s="372"/>
      <c r="WLM60" s="372"/>
      <c r="WLN60" s="372"/>
      <c r="WLO60" s="372"/>
      <c r="WLP60" s="372"/>
      <c r="WLQ60" s="372"/>
      <c r="WLR60" s="372"/>
      <c r="WLS60" s="372"/>
      <c r="WLT60" s="372"/>
      <c r="WLU60" s="372"/>
      <c r="WLV60" s="372"/>
      <c r="WLW60" s="372"/>
      <c r="WLX60" s="372"/>
      <c r="WLY60" s="372"/>
      <c r="WLZ60" s="372"/>
      <c r="WMA60" s="372"/>
      <c r="WMB60" s="372"/>
      <c r="WMC60" s="372"/>
      <c r="WMD60" s="372"/>
      <c r="WME60" s="372"/>
      <c r="WMF60" s="372"/>
      <c r="WMG60" s="372"/>
      <c r="WMH60" s="372"/>
      <c r="WMI60" s="372"/>
      <c r="WMJ60" s="372"/>
      <c r="WMK60" s="372"/>
      <c r="WML60" s="372"/>
      <c r="WMM60" s="372"/>
      <c r="WMN60" s="372"/>
      <c r="WMO60" s="372"/>
      <c r="WMP60" s="372"/>
      <c r="WMQ60" s="372"/>
      <c r="WMR60" s="372"/>
      <c r="WMS60" s="372"/>
      <c r="WMT60" s="372"/>
      <c r="WMU60" s="372"/>
      <c r="WMV60" s="372"/>
      <c r="WMW60" s="372"/>
      <c r="WMX60" s="372"/>
      <c r="WMY60" s="372"/>
      <c r="WMZ60" s="372"/>
      <c r="WNA60" s="372"/>
      <c r="WNB60" s="372"/>
      <c r="WNC60" s="372"/>
      <c r="WND60" s="372"/>
      <c r="WNE60" s="372"/>
      <c r="WNF60" s="372"/>
      <c r="WNG60" s="372"/>
      <c r="WNH60" s="372"/>
      <c r="WNI60" s="372"/>
      <c r="WNJ60" s="372"/>
      <c r="WNK60" s="372"/>
      <c r="WNL60" s="372"/>
      <c r="WNM60" s="372"/>
      <c r="WNN60" s="372"/>
      <c r="WNO60" s="372"/>
      <c r="WNP60" s="372"/>
      <c r="WNQ60" s="372"/>
      <c r="WNR60" s="372"/>
      <c r="WNS60" s="372"/>
      <c r="WNT60" s="372"/>
      <c r="WNU60" s="372"/>
      <c r="WNV60" s="372"/>
      <c r="WNW60" s="372"/>
      <c r="WNX60" s="372"/>
      <c r="WNY60" s="372"/>
      <c r="WNZ60" s="372"/>
      <c r="WOA60" s="372"/>
      <c r="WOB60" s="372"/>
      <c r="WOC60" s="372"/>
      <c r="WOD60" s="372"/>
      <c r="WOE60" s="372"/>
      <c r="WOF60" s="372"/>
      <c r="WOG60" s="372"/>
      <c r="WOH60" s="372"/>
      <c r="WOI60" s="372"/>
      <c r="WOJ60" s="372"/>
      <c r="WOK60" s="372"/>
      <c r="WOL60" s="372"/>
      <c r="WOM60" s="372"/>
      <c r="WON60" s="372"/>
      <c r="WOO60" s="372"/>
      <c r="WOP60" s="372"/>
      <c r="WOQ60" s="372"/>
      <c r="WOR60" s="372"/>
      <c r="WOS60" s="372"/>
      <c r="WOT60" s="372"/>
      <c r="WOU60" s="372"/>
      <c r="WOV60" s="372"/>
      <c r="WOW60" s="372"/>
      <c r="WOX60" s="372"/>
      <c r="WOY60" s="372"/>
      <c r="WOZ60" s="372"/>
      <c r="WPA60" s="372"/>
      <c r="WPB60" s="372"/>
      <c r="WPC60" s="372"/>
      <c r="WPD60" s="372"/>
      <c r="WPE60" s="372"/>
      <c r="WPF60" s="372"/>
      <c r="WPG60" s="372"/>
      <c r="WPH60" s="372"/>
      <c r="WPI60" s="372"/>
      <c r="WPJ60" s="372"/>
      <c r="WPK60" s="372"/>
      <c r="WPL60" s="372"/>
      <c r="WPM60" s="372"/>
      <c r="WPN60" s="372"/>
      <c r="WPO60" s="372"/>
      <c r="WPP60" s="372"/>
      <c r="WPQ60" s="372"/>
      <c r="WPR60" s="372"/>
      <c r="WPS60" s="372"/>
      <c r="WPT60" s="372"/>
      <c r="WPU60" s="372"/>
      <c r="WPV60" s="372"/>
      <c r="WPW60" s="372"/>
      <c r="WPX60" s="372"/>
      <c r="WPY60" s="372"/>
      <c r="WPZ60" s="372"/>
      <c r="WQA60" s="372"/>
      <c r="WQB60" s="372"/>
      <c r="WQC60" s="372"/>
      <c r="WQD60" s="372"/>
      <c r="WQE60" s="372"/>
      <c r="WQF60" s="372"/>
      <c r="WQG60" s="372"/>
      <c r="WQH60" s="372"/>
      <c r="WQI60" s="372"/>
      <c r="WQJ60" s="372"/>
      <c r="WQK60" s="372"/>
      <c r="WQL60" s="372"/>
      <c r="WQM60" s="372"/>
      <c r="WQN60" s="372"/>
      <c r="WQO60" s="372"/>
      <c r="WQP60" s="372"/>
      <c r="WQQ60" s="372"/>
      <c r="WQR60" s="372"/>
      <c r="WQS60" s="372"/>
      <c r="WQT60" s="372"/>
      <c r="WQU60" s="372"/>
      <c r="WQV60" s="372"/>
      <c r="WQW60" s="372"/>
      <c r="WQX60" s="372"/>
      <c r="WQY60" s="372"/>
      <c r="WQZ60" s="372"/>
      <c r="WRA60" s="372"/>
      <c r="WRB60" s="372"/>
      <c r="WRC60" s="372"/>
      <c r="WRD60" s="372"/>
      <c r="WRE60" s="372"/>
      <c r="WRF60" s="372"/>
      <c r="WRG60" s="372"/>
      <c r="WRH60" s="372"/>
      <c r="WRI60" s="372"/>
      <c r="WRJ60" s="372"/>
      <c r="WRK60" s="372"/>
      <c r="WRL60" s="372"/>
      <c r="WRM60" s="372"/>
      <c r="WRN60" s="372"/>
      <c r="WRO60" s="372"/>
      <c r="WRP60" s="372"/>
      <c r="WRQ60" s="372"/>
      <c r="WRR60" s="372"/>
      <c r="WRS60" s="372"/>
      <c r="WRT60" s="372"/>
      <c r="WRU60" s="372"/>
      <c r="WRV60" s="372"/>
      <c r="WRW60" s="372"/>
      <c r="WRX60" s="372"/>
      <c r="WRY60" s="372"/>
      <c r="WRZ60" s="372"/>
      <c r="WSA60" s="372"/>
      <c r="WSB60" s="372"/>
      <c r="WSC60" s="372"/>
      <c r="WSD60" s="372"/>
      <c r="WSE60" s="372"/>
      <c r="WSF60" s="372"/>
      <c r="WSG60" s="372"/>
      <c r="WSH60" s="372"/>
      <c r="WSI60" s="372"/>
      <c r="WSJ60" s="372"/>
      <c r="WSK60" s="372"/>
      <c r="WSL60" s="372"/>
      <c r="WSM60" s="372"/>
      <c r="WSN60" s="372"/>
      <c r="WSO60" s="372"/>
      <c r="WSP60" s="372"/>
      <c r="WSQ60" s="372"/>
      <c r="WSR60" s="372"/>
      <c r="WSS60" s="372"/>
      <c r="WST60" s="372"/>
      <c r="WSU60" s="372"/>
      <c r="WSV60" s="372"/>
      <c r="WSW60" s="372"/>
      <c r="WSX60" s="372"/>
      <c r="WSY60" s="372"/>
      <c r="WSZ60" s="372"/>
      <c r="WTA60" s="372"/>
      <c r="WTB60" s="372"/>
      <c r="WTC60" s="372"/>
      <c r="WTD60" s="372"/>
      <c r="WTE60" s="372"/>
      <c r="WTF60" s="372"/>
      <c r="WTG60" s="372"/>
      <c r="WTH60" s="372"/>
      <c r="WTI60" s="372"/>
      <c r="WTJ60" s="372"/>
      <c r="WTK60" s="372"/>
      <c r="WTL60" s="372"/>
      <c r="WTM60" s="372"/>
      <c r="WTN60" s="372"/>
      <c r="WTO60" s="372"/>
      <c r="WTP60" s="372"/>
      <c r="WTQ60" s="372"/>
      <c r="WTR60" s="372"/>
      <c r="WTS60" s="372"/>
      <c r="WTT60" s="372"/>
      <c r="WTU60" s="372"/>
      <c r="WTV60" s="372"/>
      <c r="WTW60" s="372"/>
      <c r="WTX60" s="372"/>
      <c r="WTY60" s="372"/>
      <c r="WTZ60" s="372"/>
      <c r="WUA60" s="372"/>
      <c r="WUB60" s="372"/>
      <c r="WUC60" s="372"/>
      <c r="WUD60" s="372"/>
      <c r="WUE60" s="372"/>
      <c r="WUF60" s="372"/>
      <c r="WUG60" s="372"/>
      <c r="WUH60" s="372"/>
      <c r="WUI60" s="372"/>
      <c r="WUJ60" s="372"/>
      <c r="WUK60" s="372"/>
      <c r="WUL60" s="372"/>
      <c r="WUM60" s="372"/>
      <c r="WUN60" s="372"/>
      <c r="WUO60" s="372"/>
      <c r="WUP60" s="372"/>
      <c r="WUQ60" s="372"/>
      <c r="WUR60" s="372"/>
      <c r="WUS60" s="372"/>
      <c r="WUT60" s="372"/>
      <c r="WUU60" s="372"/>
      <c r="WUV60" s="372"/>
      <c r="WUW60" s="372"/>
      <c r="WUX60" s="372"/>
      <c r="WUY60" s="372"/>
      <c r="WUZ60" s="372"/>
      <c r="WVA60" s="372"/>
      <c r="WVB60" s="372"/>
      <c r="WVC60" s="372"/>
      <c r="WVD60" s="372"/>
      <c r="WVE60" s="372"/>
      <c r="WVF60" s="372"/>
      <c r="WVG60" s="372"/>
      <c r="WVH60" s="372"/>
      <c r="WVI60" s="372"/>
      <c r="WVJ60" s="372"/>
      <c r="WVK60" s="372"/>
      <c r="WVL60" s="372"/>
      <c r="WVM60" s="372"/>
      <c r="WVN60" s="372"/>
      <c r="WVO60" s="372"/>
      <c r="WVP60" s="372"/>
      <c r="WVQ60" s="372"/>
      <c r="WVR60" s="372"/>
      <c r="WVS60" s="372"/>
      <c r="WVT60" s="372"/>
      <c r="WVU60" s="372"/>
      <c r="WVV60" s="372"/>
      <c r="WVW60" s="372"/>
      <c r="WVX60" s="372"/>
      <c r="WVY60" s="372"/>
      <c r="WVZ60" s="372"/>
      <c r="WWA60" s="372"/>
      <c r="WWB60" s="372"/>
      <c r="WWC60" s="372"/>
      <c r="WWD60" s="372"/>
      <c r="WWE60" s="372"/>
      <c r="WWF60" s="372"/>
      <c r="WWG60" s="372"/>
      <c r="WWH60" s="372"/>
      <c r="WWI60" s="372"/>
      <c r="WWJ60" s="372"/>
      <c r="WWK60" s="372"/>
      <c r="WWL60" s="372"/>
      <c r="WWM60" s="372"/>
      <c r="WWN60" s="372"/>
      <c r="WWO60" s="372"/>
      <c r="WWP60" s="372"/>
      <c r="WWQ60" s="372"/>
      <c r="WWR60" s="372"/>
      <c r="WWS60" s="372"/>
      <c r="WWT60" s="372"/>
      <c r="WWU60" s="372"/>
      <c r="WWV60" s="372"/>
      <c r="WWW60" s="372"/>
      <c r="WWX60" s="372"/>
      <c r="WWY60" s="372"/>
      <c r="WWZ60" s="372"/>
      <c r="WXA60" s="372"/>
      <c r="WXB60" s="372"/>
      <c r="WXC60" s="372"/>
      <c r="WXD60" s="372"/>
      <c r="WXE60" s="372"/>
      <c r="WXF60" s="372"/>
      <c r="WXG60" s="372"/>
      <c r="WXH60" s="372"/>
      <c r="WXI60" s="372"/>
      <c r="WXJ60" s="372"/>
      <c r="WXK60" s="372"/>
      <c r="WXL60" s="372"/>
      <c r="WXM60" s="372"/>
      <c r="WXN60" s="372"/>
      <c r="WXO60" s="372"/>
      <c r="WXP60" s="372"/>
      <c r="WXQ60" s="372"/>
      <c r="WXR60" s="372"/>
      <c r="WXS60" s="372"/>
      <c r="WXT60" s="372"/>
      <c r="WXU60" s="372"/>
      <c r="WXV60" s="372"/>
      <c r="WXW60" s="372"/>
      <c r="WXX60" s="372"/>
      <c r="WXY60" s="372"/>
      <c r="WXZ60" s="372"/>
      <c r="WYA60" s="372"/>
      <c r="WYB60" s="372"/>
      <c r="WYC60" s="372"/>
      <c r="WYD60" s="372"/>
      <c r="WYE60" s="372"/>
      <c r="WYF60" s="372"/>
      <c r="WYG60" s="372"/>
      <c r="WYH60" s="372"/>
      <c r="WYI60" s="372"/>
      <c r="WYJ60" s="372"/>
      <c r="WYK60" s="372"/>
      <c r="WYL60" s="372"/>
      <c r="WYM60" s="372"/>
      <c r="WYN60" s="372"/>
      <c r="WYO60" s="372"/>
      <c r="WYP60" s="372"/>
      <c r="WYQ60" s="372"/>
      <c r="WYR60" s="372"/>
      <c r="WYS60" s="372"/>
      <c r="WYT60" s="372"/>
      <c r="WYU60" s="372"/>
      <c r="WYV60" s="372"/>
      <c r="WYW60" s="372"/>
      <c r="WYX60" s="372"/>
      <c r="WYY60" s="372"/>
      <c r="WYZ60" s="372"/>
      <c r="WZA60" s="372"/>
      <c r="WZB60" s="372"/>
      <c r="WZC60" s="372"/>
      <c r="WZD60" s="372"/>
      <c r="WZE60" s="372"/>
      <c r="WZF60" s="372"/>
      <c r="WZG60" s="372"/>
      <c r="WZH60" s="372"/>
      <c r="WZI60" s="372"/>
      <c r="WZJ60" s="372"/>
      <c r="WZK60" s="372"/>
      <c r="WZL60" s="372"/>
      <c r="WZM60" s="372"/>
      <c r="WZN60" s="372"/>
      <c r="WZO60" s="372"/>
      <c r="WZP60" s="372"/>
      <c r="WZQ60" s="372"/>
      <c r="WZR60" s="372"/>
      <c r="WZS60" s="372"/>
      <c r="WZT60" s="372"/>
      <c r="WZU60" s="372"/>
      <c r="WZV60" s="372"/>
      <c r="WZW60" s="372"/>
      <c r="WZX60" s="372"/>
      <c r="WZY60" s="372"/>
      <c r="WZZ60" s="372"/>
      <c r="XAA60" s="372"/>
      <c r="XAB60" s="372"/>
      <c r="XAC60" s="372"/>
      <c r="XAD60" s="372"/>
      <c r="XAE60" s="372"/>
      <c r="XAF60" s="372"/>
      <c r="XAG60" s="372"/>
      <c r="XAH60" s="372"/>
      <c r="XAI60" s="372"/>
      <c r="XAJ60" s="372"/>
      <c r="XAK60" s="372"/>
      <c r="XAL60" s="372"/>
      <c r="XAM60" s="372"/>
      <c r="XAN60" s="372"/>
      <c r="XAO60" s="372"/>
      <c r="XAP60" s="372"/>
      <c r="XAQ60" s="372"/>
      <c r="XAR60" s="372"/>
      <c r="XAS60" s="372"/>
      <c r="XAT60" s="372"/>
      <c r="XAU60" s="372"/>
      <c r="XAV60" s="372"/>
      <c r="XAW60" s="372"/>
      <c r="XAX60" s="372"/>
      <c r="XAY60" s="372"/>
      <c r="XAZ60" s="372"/>
      <c r="XBA60" s="372"/>
      <c r="XBB60" s="372"/>
      <c r="XBC60" s="372"/>
      <c r="XBD60" s="372"/>
      <c r="XBE60" s="372"/>
      <c r="XBF60" s="372"/>
      <c r="XBG60" s="372"/>
      <c r="XBH60" s="372"/>
      <c r="XBI60" s="372"/>
      <c r="XBJ60" s="372"/>
      <c r="XBK60" s="372"/>
      <c r="XBL60" s="372"/>
      <c r="XBM60" s="372"/>
      <c r="XBN60" s="372"/>
      <c r="XBO60" s="372"/>
      <c r="XBP60" s="372"/>
      <c r="XBQ60" s="372"/>
      <c r="XBR60" s="372"/>
      <c r="XBS60" s="372"/>
      <c r="XBT60" s="372"/>
      <c r="XBU60" s="372"/>
      <c r="XBV60" s="372"/>
      <c r="XBW60" s="372"/>
      <c r="XBX60" s="372"/>
      <c r="XBY60" s="372"/>
      <c r="XBZ60" s="372"/>
      <c r="XCA60" s="372"/>
      <c r="XCB60" s="372"/>
      <c r="XCC60" s="372"/>
      <c r="XCD60" s="372"/>
      <c r="XCE60" s="372"/>
      <c r="XCF60" s="372"/>
      <c r="XCG60" s="372"/>
      <c r="XCH60" s="372"/>
      <c r="XCI60" s="372"/>
      <c r="XCJ60" s="372"/>
      <c r="XCK60" s="372"/>
      <c r="XCL60" s="372"/>
      <c r="XCM60" s="372"/>
      <c r="XCN60" s="372"/>
      <c r="XCO60" s="372"/>
      <c r="XCP60" s="372"/>
      <c r="XCQ60" s="372"/>
      <c r="XCR60" s="372"/>
      <c r="XCS60" s="372"/>
      <c r="XCT60" s="372"/>
      <c r="XCU60" s="372"/>
      <c r="XCV60" s="372"/>
      <c r="XCW60" s="372"/>
      <c r="XCX60" s="372"/>
      <c r="XCY60" s="372"/>
      <c r="XCZ60" s="372"/>
      <c r="XDA60" s="372"/>
      <c r="XDB60" s="372"/>
      <c r="XDC60" s="372"/>
      <c r="XDD60" s="372"/>
      <c r="XDE60" s="372"/>
      <c r="XDF60" s="372"/>
      <c r="XDG60" s="372"/>
      <c r="XDH60" s="372"/>
      <c r="XDI60" s="372"/>
      <c r="XDJ60" s="372"/>
      <c r="XDK60" s="372"/>
      <c r="XDL60" s="372"/>
      <c r="XDM60" s="372"/>
      <c r="XDN60" s="372"/>
      <c r="XDO60" s="372"/>
      <c r="XDP60" s="372"/>
      <c r="XDQ60" s="372"/>
      <c r="XDR60" s="372"/>
      <c r="XDS60" s="372"/>
      <c r="XDT60" s="372"/>
      <c r="XDU60" s="372"/>
      <c r="XDV60" s="372"/>
      <c r="XDW60" s="372"/>
      <c r="XDX60" s="372"/>
      <c r="XDY60" s="372"/>
      <c r="XDZ60" s="372"/>
      <c r="XEA60" s="372"/>
      <c r="XEB60" s="372"/>
      <c r="XEC60" s="372"/>
      <c r="XED60" s="372"/>
      <c r="XEE60" s="372"/>
      <c r="XEF60" s="372"/>
      <c r="XEG60" s="372"/>
      <c r="XEH60" s="372"/>
      <c r="XEI60" s="372"/>
      <c r="XEJ60" s="372"/>
      <c r="XEK60" s="372"/>
      <c r="XEL60" s="372"/>
      <c r="XEM60" s="372"/>
      <c r="XEN60" s="372"/>
      <c r="XEO60" s="372"/>
      <c r="XEP60" s="372"/>
      <c r="XEQ60" s="372"/>
      <c r="XER60" s="372"/>
      <c r="XES60" s="372"/>
      <c r="XET60" s="372"/>
      <c r="XEU60" s="372"/>
      <c r="XEV60" s="372"/>
      <c r="XEW60" s="372"/>
      <c r="XEX60" s="372"/>
      <c r="XEY60" s="372"/>
      <c r="XEZ60" s="372"/>
      <c r="XFA60" s="372"/>
      <c r="XFB60" s="372"/>
    </row>
    <row r="61" spans="1:16382" s="93" customFormat="1" ht="12.6" customHeight="1" x14ac:dyDescent="0.2">
      <c r="A61" s="15"/>
      <c r="B61" s="116"/>
      <c r="C61" s="339" t="s">
        <v>382</v>
      </c>
      <c r="D61" s="149" t="s">
        <v>14</v>
      </c>
      <c r="E61" s="116"/>
      <c r="F61" s="309">
        <f>F62+F63+F64</f>
        <v>0</v>
      </c>
      <c r="G61" s="309">
        <f t="shared" ref="G61:N61" si="22">G62+G63+G64</f>
        <v>0</v>
      </c>
      <c r="H61" s="309">
        <f t="shared" si="22"/>
        <v>0</v>
      </c>
      <c r="I61" s="309">
        <f t="shared" si="22"/>
        <v>0</v>
      </c>
      <c r="J61" s="309">
        <f t="shared" si="22"/>
        <v>0</v>
      </c>
      <c r="K61" s="309">
        <f t="shared" si="22"/>
        <v>0</v>
      </c>
      <c r="L61" s="309">
        <f t="shared" si="22"/>
        <v>0</v>
      </c>
      <c r="M61" s="309">
        <f t="shared" si="22"/>
        <v>0</v>
      </c>
      <c r="N61" s="309">
        <f t="shared" si="22"/>
        <v>0</v>
      </c>
      <c r="O61" s="16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</row>
    <row r="62" spans="1:16382" s="93" customFormat="1" ht="12.6" customHeight="1" x14ac:dyDescent="0.2">
      <c r="A62" s="15"/>
      <c r="B62" s="116"/>
      <c r="C62" s="284" t="s">
        <v>383</v>
      </c>
      <c r="D62" s="148" t="s">
        <v>14</v>
      </c>
      <c r="E62" s="116"/>
      <c r="F62" s="393">
        <f t="shared" ref="F62:N62" si="23">F20-F41</f>
        <v>0</v>
      </c>
      <c r="G62" s="393">
        <f t="shared" si="23"/>
        <v>0</v>
      </c>
      <c r="H62" s="393">
        <f t="shared" si="23"/>
        <v>0</v>
      </c>
      <c r="I62" s="393">
        <f t="shared" si="23"/>
        <v>0</v>
      </c>
      <c r="J62" s="393">
        <f t="shared" si="23"/>
        <v>0</v>
      </c>
      <c r="K62" s="393">
        <f t="shared" si="23"/>
        <v>0</v>
      </c>
      <c r="L62" s="393">
        <f t="shared" si="23"/>
        <v>0</v>
      </c>
      <c r="M62" s="393">
        <f t="shared" si="23"/>
        <v>0</v>
      </c>
      <c r="N62" s="393">
        <f t="shared" si="23"/>
        <v>0</v>
      </c>
      <c r="O62" s="16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</row>
    <row r="63" spans="1:16382" s="93" customFormat="1" ht="12.6" customHeight="1" x14ac:dyDescent="0.2">
      <c r="A63" s="15"/>
      <c r="B63" s="116"/>
      <c r="C63" s="284" t="s">
        <v>384</v>
      </c>
      <c r="D63" s="148" t="s">
        <v>14</v>
      </c>
      <c r="E63" s="116"/>
      <c r="F63" s="393">
        <f t="shared" ref="F63:N63" si="24">F21-F42</f>
        <v>0</v>
      </c>
      <c r="G63" s="393">
        <f t="shared" si="24"/>
        <v>0</v>
      </c>
      <c r="H63" s="393">
        <f t="shared" si="24"/>
        <v>0</v>
      </c>
      <c r="I63" s="393">
        <f t="shared" si="24"/>
        <v>0</v>
      </c>
      <c r="J63" s="393">
        <f t="shared" si="24"/>
        <v>0</v>
      </c>
      <c r="K63" s="393">
        <f t="shared" si="24"/>
        <v>0</v>
      </c>
      <c r="L63" s="393">
        <f t="shared" si="24"/>
        <v>0</v>
      </c>
      <c r="M63" s="393">
        <f t="shared" si="24"/>
        <v>0</v>
      </c>
      <c r="N63" s="393">
        <f t="shared" si="24"/>
        <v>0</v>
      </c>
      <c r="O63" s="16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</row>
    <row r="64" spans="1:16382" s="93" customFormat="1" ht="12.6" customHeight="1" x14ac:dyDescent="0.2">
      <c r="A64" s="15"/>
      <c r="B64" s="116"/>
      <c r="C64" s="284" t="s">
        <v>385</v>
      </c>
      <c r="D64" s="148" t="s">
        <v>14</v>
      </c>
      <c r="E64" s="116"/>
      <c r="F64" s="393">
        <f t="shared" ref="F64:N64" si="25">F22-F43</f>
        <v>0</v>
      </c>
      <c r="G64" s="393">
        <f t="shared" si="25"/>
        <v>0</v>
      </c>
      <c r="H64" s="393">
        <f t="shared" si="25"/>
        <v>0</v>
      </c>
      <c r="I64" s="393">
        <f t="shared" si="25"/>
        <v>0</v>
      </c>
      <c r="J64" s="393">
        <f t="shared" si="25"/>
        <v>0</v>
      </c>
      <c r="K64" s="393">
        <f t="shared" si="25"/>
        <v>0</v>
      </c>
      <c r="L64" s="393">
        <f t="shared" si="25"/>
        <v>0</v>
      </c>
      <c r="M64" s="393">
        <f t="shared" si="25"/>
        <v>0</v>
      </c>
      <c r="N64" s="393">
        <f t="shared" si="25"/>
        <v>0</v>
      </c>
      <c r="O64" s="16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</row>
    <row r="65" spans="1:252" s="93" customFormat="1" ht="12.6" customHeight="1" x14ac:dyDescent="0.2">
      <c r="A65" s="15"/>
      <c r="B65" s="116"/>
      <c r="C65" s="163"/>
      <c r="D65" s="164"/>
      <c r="E65" s="116"/>
      <c r="F65" s="300"/>
      <c r="G65" s="300"/>
      <c r="H65" s="300"/>
      <c r="I65" s="300"/>
      <c r="J65" s="300"/>
      <c r="K65" s="300"/>
      <c r="L65" s="300"/>
      <c r="M65" s="300"/>
      <c r="N65" s="300"/>
      <c r="O65" s="16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</row>
    <row r="66" spans="1:252" s="93" customFormat="1" ht="12.6" customHeight="1" x14ac:dyDescent="0.2">
      <c r="A66" s="15"/>
      <c r="B66" s="116"/>
      <c r="C66" s="333" t="s">
        <v>432</v>
      </c>
      <c r="D66" s="288" t="s">
        <v>14</v>
      </c>
      <c r="E66" s="116"/>
      <c r="F66" s="385">
        <f>F48-F61</f>
        <v>283.90000000000009</v>
      </c>
      <c r="G66" s="385">
        <f t="shared" ref="G66:N66" si="26">G48-G61</f>
        <v>1058.4638888888885</v>
      </c>
      <c r="H66" s="385">
        <f t="shared" si="26"/>
        <v>1974.0624999999995</v>
      </c>
      <c r="I66" s="385">
        <f t="shared" si="26"/>
        <v>2912.1958333333341</v>
      </c>
      <c r="J66" s="385">
        <f t="shared" si="26"/>
        <v>3872.8638888888891</v>
      </c>
      <c r="K66" s="385">
        <f t="shared" si="26"/>
        <v>4856.0666666666675</v>
      </c>
      <c r="L66" s="385">
        <f t="shared" si="26"/>
        <v>5861.8041666666677</v>
      </c>
      <c r="M66" s="385">
        <f t="shared" si="26"/>
        <v>6890.0763888888887</v>
      </c>
      <c r="N66" s="385">
        <f t="shared" si="26"/>
        <v>7940.8833333333332</v>
      </c>
      <c r="O66" s="16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</row>
    <row r="67" spans="1:252" s="93" customFormat="1" ht="12.6" customHeight="1" x14ac:dyDescent="0.2">
      <c r="A67" s="15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6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</row>
    <row r="68" spans="1:252" s="93" customFormat="1" ht="12.6" customHeight="1" x14ac:dyDescent="0.2">
      <c r="A68" s="15"/>
      <c r="B68" s="116"/>
      <c r="C68" s="340" t="s">
        <v>231</v>
      </c>
      <c r="D68" s="301" t="s">
        <v>274</v>
      </c>
      <c r="E68" s="116"/>
      <c r="F68" s="302">
        <v>1</v>
      </c>
      <c r="G68" s="302">
        <v>1</v>
      </c>
      <c r="H68" s="302">
        <v>1</v>
      </c>
      <c r="I68" s="302">
        <v>1</v>
      </c>
      <c r="J68" s="302">
        <v>1</v>
      </c>
      <c r="K68" s="302">
        <v>1</v>
      </c>
      <c r="L68" s="302">
        <v>1</v>
      </c>
      <c r="M68" s="302">
        <v>1</v>
      </c>
      <c r="N68" s="303">
        <v>1</v>
      </c>
      <c r="O68" s="16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</row>
    <row r="69" spans="1:252" s="93" customFormat="1" ht="12.6" customHeight="1" x14ac:dyDescent="0.2">
      <c r="A69" s="15"/>
      <c r="B69" s="116"/>
      <c r="C69" s="386" t="s">
        <v>386</v>
      </c>
      <c r="D69" s="148" t="s">
        <v>17</v>
      </c>
      <c r="E69" s="116"/>
      <c r="F69" s="331">
        <v>9.0999999999999998E-2</v>
      </c>
      <c r="G69" s="331">
        <v>9.0999999999999998E-2</v>
      </c>
      <c r="H69" s="331">
        <v>9.0999999999999998E-2</v>
      </c>
      <c r="I69" s="331">
        <v>9.0999999999999998E-2</v>
      </c>
      <c r="J69" s="331">
        <v>9.0999999999999998E-2</v>
      </c>
      <c r="K69" s="331">
        <v>9.0999999999999998E-2</v>
      </c>
      <c r="L69" s="331">
        <v>9.0999999999999998E-2</v>
      </c>
      <c r="M69" s="331">
        <v>9.0999999999999998E-2</v>
      </c>
      <c r="N69" s="331">
        <v>9.0999999999999998E-2</v>
      </c>
      <c r="O69" s="16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</row>
    <row r="70" spans="1:252" s="93" customFormat="1" ht="12" customHeight="1" x14ac:dyDescent="0.2">
      <c r="A70" s="15"/>
      <c r="B70" s="116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</row>
    <row r="71" spans="1:252" s="93" customFormat="1" ht="12.6" customHeight="1" x14ac:dyDescent="0.2">
      <c r="A71" s="15"/>
      <c r="B71" s="116"/>
      <c r="C71" s="386" t="s">
        <v>289</v>
      </c>
      <c r="D71" s="148" t="s">
        <v>17</v>
      </c>
      <c r="E71" s="116"/>
      <c r="F71" s="164"/>
      <c r="G71" s="164"/>
      <c r="H71" s="164"/>
      <c r="I71" s="164"/>
      <c r="J71" s="164"/>
      <c r="K71" s="164"/>
      <c r="L71" s="164"/>
      <c r="M71" s="164"/>
      <c r="N71" s="331">
        <v>3.5000000000000003E-2</v>
      </c>
      <c r="O71" s="16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</row>
    <row r="72" spans="1:252" s="93" customFormat="1" ht="12.6" customHeight="1" x14ac:dyDescent="0.2">
      <c r="A72" s="15"/>
      <c r="B72" s="116"/>
      <c r="C72" s="383" t="s">
        <v>433</v>
      </c>
      <c r="D72" s="149" t="s">
        <v>14</v>
      </c>
      <c r="E72" s="116"/>
      <c r="F72" s="158"/>
      <c r="G72" s="158"/>
      <c r="H72" s="158"/>
      <c r="I72" s="158"/>
      <c r="J72" s="158"/>
      <c r="K72" s="158"/>
      <c r="L72" s="158"/>
      <c r="M72" s="158"/>
      <c r="N72" s="384">
        <f>N66/(N69-N71)</f>
        <v>141801.48809523811</v>
      </c>
      <c r="O72" s="16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</row>
    <row r="73" spans="1:252" s="93" customFormat="1" ht="12.6" customHeight="1" x14ac:dyDescent="0.2">
      <c r="A73" s="15"/>
      <c r="B73" s="116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6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</row>
    <row r="74" spans="1:252" s="93" customFormat="1" ht="12.6" customHeight="1" x14ac:dyDescent="0.2">
      <c r="A74" s="15"/>
      <c r="B74" s="116"/>
      <c r="C74" s="284" t="s">
        <v>133</v>
      </c>
      <c r="D74" s="148"/>
      <c r="E74" s="116"/>
      <c r="F74" s="325">
        <f t="shared" ref="F74:N74" si="27">1/(1+F69)^F68</f>
        <v>0.91659028414298815</v>
      </c>
      <c r="G74" s="325">
        <f t="shared" si="27"/>
        <v>0.91659028414298815</v>
      </c>
      <c r="H74" s="325">
        <f t="shared" si="27"/>
        <v>0.91659028414298815</v>
      </c>
      <c r="I74" s="325">
        <f t="shared" si="27"/>
        <v>0.91659028414298815</v>
      </c>
      <c r="J74" s="325">
        <f t="shared" si="27"/>
        <v>0.91659028414298815</v>
      </c>
      <c r="K74" s="325">
        <f t="shared" si="27"/>
        <v>0.91659028414298815</v>
      </c>
      <c r="L74" s="325">
        <f t="shared" si="27"/>
        <v>0.91659028414298815</v>
      </c>
      <c r="M74" s="325">
        <f t="shared" si="27"/>
        <v>0.91659028414298815</v>
      </c>
      <c r="N74" s="325">
        <f t="shared" si="27"/>
        <v>0.91659028414298815</v>
      </c>
      <c r="O74" s="16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</row>
    <row r="75" spans="1:252" s="93" customFormat="1" ht="12.6" customHeight="1" x14ac:dyDescent="0.2">
      <c r="A75" s="15"/>
      <c r="B75" s="116"/>
      <c r="C75" s="284" t="s">
        <v>134</v>
      </c>
      <c r="D75" s="148"/>
      <c r="E75" s="116"/>
      <c r="F75" s="325">
        <f>PRODUCT($F74:F74)/F74^(F68/2)</f>
        <v>0.95738721745330824</v>
      </c>
      <c r="G75" s="325">
        <f>PRODUCT($F74:G74)/G74^(G68/2)</f>
        <v>0.87753182168039268</v>
      </c>
      <c r="H75" s="325">
        <f>PRODUCT($F74:H74)/H74^(H68/2)</f>
        <v>0.80433714177854509</v>
      </c>
      <c r="I75" s="325">
        <f>PRODUCT($F74:I74)/I74^(I68/2)</f>
        <v>0.73724760932955558</v>
      </c>
      <c r="J75" s="325">
        <f>PRODUCT($F74:J74)/J74^(J68/2)</f>
        <v>0.6757539957191161</v>
      </c>
      <c r="K75" s="325">
        <f>PRODUCT($F74:K74)/K74^(K68/2)</f>
        <v>0.61938954694694426</v>
      </c>
      <c r="L75" s="325">
        <f>PRODUCT($F74:L74)/L74^(L68/2)</f>
        <v>0.56772644083129631</v>
      </c>
      <c r="M75" s="325">
        <f>PRODUCT($F74:M74)/M74^(M68/2)</f>
        <v>0.52037253971704522</v>
      </c>
      <c r="N75" s="325">
        <f>PRODUCT($F74:N74)/N74^(N68/2)</f>
        <v>0.47696841403945489</v>
      </c>
      <c r="O75" s="16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</row>
    <row r="76" spans="1:252" s="93" customFormat="1" ht="12.6" customHeight="1" x14ac:dyDescent="0.2">
      <c r="A76" s="15"/>
      <c r="B76" s="116"/>
      <c r="C76" s="283" t="s">
        <v>135</v>
      </c>
      <c r="D76" s="149" t="s">
        <v>14</v>
      </c>
      <c r="E76" s="116"/>
      <c r="F76" s="384">
        <f>IF(F72&lt;&gt;"",0,F66*F75)</f>
        <v>271.80223103499429</v>
      </c>
      <c r="G76" s="384">
        <f t="shared" ref="G76:M76" si="28">IF(G72&lt;&gt;"",0,G66*G75)</f>
        <v>928.83574459957913</v>
      </c>
      <c r="H76" s="384">
        <f t="shared" si="28"/>
        <v>1587.8117889422088</v>
      </c>
      <c r="I76" s="384">
        <f t="shared" si="28"/>
        <v>2147.0094160244935</v>
      </c>
      <c r="J76" s="384">
        <f t="shared" si="28"/>
        <v>2617.1032477929416</v>
      </c>
      <c r="K76" s="384">
        <f t="shared" si="28"/>
        <v>3007.796932610825</v>
      </c>
      <c r="L76" s="384">
        <f t="shared" si="28"/>
        <v>3327.90121639173</v>
      </c>
      <c r="M76" s="384">
        <f t="shared" si="28"/>
        <v>3585.4065493305588</v>
      </c>
      <c r="N76" s="384">
        <f>IF(N72&lt;&gt;"",0,N66*N75)</f>
        <v>0</v>
      </c>
      <c r="O76" s="16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</row>
    <row r="77" spans="1:252" s="93" customFormat="1" ht="12.6" customHeight="1" x14ac:dyDescent="0.2">
      <c r="A77" s="15"/>
      <c r="B77" s="116"/>
      <c r="C77" s="338"/>
      <c r="D77" s="169"/>
      <c r="E77" s="116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</row>
    <row r="78" spans="1:252" s="93" customFormat="1" ht="12.6" customHeight="1" x14ac:dyDescent="0.2">
      <c r="A78" s="15"/>
      <c r="B78" s="116"/>
      <c r="C78" s="383" t="s">
        <v>427</v>
      </c>
      <c r="D78" s="149" t="s">
        <v>14</v>
      </c>
      <c r="E78" s="116"/>
      <c r="F78" s="158"/>
      <c r="G78" s="158"/>
      <c r="H78" s="158"/>
      <c r="I78" s="158"/>
      <c r="J78" s="158"/>
      <c r="K78" s="158"/>
      <c r="L78" s="158"/>
      <c r="M78" s="158"/>
      <c r="N78" s="384">
        <f>N75*N72</f>
        <v>67634.830885220363</v>
      </c>
      <c r="O78" s="16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</row>
    <row r="79" spans="1:252" ht="12.6" customHeight="1" x14ac:dyDescent="0.2">
      <c r="A79" s="4"/>
      <c r="B79" s="116"/>
      <c r="C79" s="155"/>
      <c r="D79" s="156"/>
      <c r="E79" s="116"/>
      <c r="F79" s="157"/>
      <c r="G79" s="157"/>
      <c r="H79" s="157"/>
      <c r="I79" s="157"/>
      <c r="J79" s="157"/>
      <c r="K79" s="157"/>
      <c r="L79" s="157"/>
      <c r="M79" s="157"/>
      <c r="N79" s="158"/>
      <c r="O79" s="169"/>
    </row>
    <row r="80" spans="1:252" s="93" customFormat="1" ht="12.6" customHeight="1" x14ac:dyDescent="0.2">
      <c r="A80" s="15"/>
      <c r="B80" s="116"/>
      <c r="C80" s="333" t="s">
        <v>387</v>
      </c>
      <c r="D80" s="288" t="s">
        <v>14</v>
      </c>
      <c r="E80" s="116"/>
      <c r="F80" s="385">
        <f>SUM(F76:N76)+N78</f>
        <v>85108.498011947697</v>
      </c>
      <c r="G80" s="116"/>
      <c r="H80" s="116"/>
      <c r="I80" s="116"/>
      <c r="J80" s="116"/>
      <c r="K80" s="116"/>
      <c r="L80" s="116"/>
      <c r="M80" s="116"/>
      <c r="N80" s="116"/>
      <c r="O80" s="16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</row>
    <row r="81" spans="1:252" ht="4.5" customHeight="1" x14ac:dyDescent="0.2">
      <c r="A81" s="4"/>
      <c r="B81" s="116"/>
      <c r="C81" s="155"/>
      <c r="D81" s="156"/>
      <c r="E81" s="116"/>
      <c r="F81" s="157"/>
      <c r="G81" s="157"/>
      <c r="H81" s="157"/>
      <c r="I81" s="157"/>
      <c r="J81" s="157"/>
      <c r="K81" s="157"/>
      <c r="L81" s="157"/>
      <c r="M81" s="157"/>
      <c r="N81" s="158"/>
      <c r="O81" s="169"/>
    </row>
    <row r="82" spans="1:252" ht="12.6" customHeight="1" x14ac:dyDescent="0.2"/>
    <row r="83" spans="1:252" ht="12.6" customHeight="1" x14ac:dyDescent="0.2">
      <c r="A83" s="4"/>
      <c r="B83" s="116"/>
      <c r="C83" s="338" t="s">
        <v>388</v>
      </c>
      <c r="D83" s="156"/>
      <c r="E83" s="116"/>
      <c r="F83" s="157"/>
      <c r="G83" s="157"/>
      <c r="H83" s="157"/>
      <c r="I83" s="157"/>
      <c r="J83" s="157"/>
      <c r="K83" s="157"/>
      <c r="L83" s="157"/>
      <c r="M83" s="157"/>
      <c r="N83" s="158"/>
      <c r="O83" s="169"/>
    </row>
    <row r="84" spans="1:252" s="93" customFormat="1" ht="12.6" customHeight="1" x14ac:dyDescent="0.2">
      <c r="A84" s="15"/>
      <c r="B84" s="116"/>
      <c r="C84" s="284" t="s">
        <v>389</v>
      </c>
      <c r="D84" s="148" t="s">
        <v>390</v>
      </c>
      <c r="E84" s="116"/>
      <c r="F84" s="306">
        <v>60</v>
      </c>
      <c r="G84" s="306">
        <v>60</v>
      </c>
      <c r="H84" s="306">
        <v>75</v>
      </c>
      <c r="I84" s="306">
        <v>100</v>
      </c>
      <c r="J84" s="306">
        <v>100</v>
      </c>
      <c r="K84" s="306">
        <v>100</v>
      </c>
      <c r="L84" s="306">
        <v>100</v>
      </c>
      <c r="M84" s="306">
        <v>100</v>
      </c>
      <c r="N84" s="306">
        <v>100</v>
      </c>
      <c r="O84" s="16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</row>
    <row r="85" spans="1:252" s="93" customFormat="1" ht="12.6" customHeight="1" x14ac:dyDescent="0.2">
      <c r="A85" s="15"/>
      <c r="B85" s="116"/>
      <c r="C85" s="284" t="s">
        <v>391</v>
      </c>
      <c r="D85" s="148" t="s">
        <v>14</v>
      </c>
      <c r="E85" s="116"/>
      <c r="F85" s="306">
        <v>702.66666666666674</v>
      </c>
      <c r="G85" s="306">
        <v>991.35854756062167</v>
      </c>
      <c r="H85" s="306">
        <v>1040.4816671874289</v>
      </c>
      <c r="I85" s="306">
        <v>1090.0551237066086</v>
      </c>
      <c r="J85" s="306">
        <v>1141.2824119240342</v>
      </c>
      <c r="K85" s="306">
        <v>1192.6614136421058</v>
      </c>
      <c r="L85" s="306">
        <v>1246.3534290279295</v>
      </c>
      <c r="M85" s="306">
        <v>1302.4625868510086</v>
      </c>
      <c r="N85" s="306">
        <v>1361.0977036182301</v>
      </c>
      <c r="O85" s="16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</row>
    <row r="86" spans="1:252" ht="12.6" customHeight="1" x14ac:dyDescent="0.2">
      <c r="A86" s="4"/>
      <c r="B86" s="116"/>
      <c r="C86" s="155"/>
      <c r="D86" s="156"/>
      <c r="E86" s="116"/>
      <c r="F86" s="157"/>
      <c r="G86" s="157"/>
      <c r="H86" s="157"/>
      <c r="I86" s="157"/>
      <c r="J86" s="157"/>
      <c r="K86" s="157"/>
      <c r="L86" s="157"/>
      <c r="M86" s="157"/>
      <c r="N86" s="158"/>
      <c r="O86" s="169"/>
    </row>
    <row r="87" spans="1:252" s="93" customFormat="1" ht="12.6" customHeight="1" x14ac:dyDescent="0.2">
      <c r="A87" s="15"/>
      <c r="B87" s="116"/>
      <c r="C87" s="333" t="s">
        <v>392</v>
      </c>
      <c r="D87" s="288" t="s">
        <v>390</v>
      </c>
      <c r="E87" s="116"/>
      <c r="F87" s="308">
        <f>N84</f>
        <v>100</v>
      </c>
      <c r="G87" s="116"/>
      <c r="H87" s="116"/>
      <c r="I87" s="116"/>
      <c r="J87" s="116"/>
      <c r="K87" s="116"/>
      <c r="L87" s="116"/>
      <c r="M87" s="116"/>
      <c r="N87" s="116"/>
      <c r="O87" s="16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</row>
    <row r="88" spans="1:252" ht="4.5" customHeight="1" x14ac:dyDescent="0.2">
      <c r="A88" s="4"/>
      <c r="B88" s="116"/>
      <c r="C88" s="155"/>
      <c r="D88" s="156"/>
      <c r="E88" s="116"/>
      <c r="F88" s="157"/>
      <c r="G88" s="157"/>
      <c r="H88" s="157"/>
      <c r="I88" s="157"/>
      <c r="J88" s="157"/>
      <c r="K88" s="157"/>
      <c r="L88" s="157"/>
      <c r="M88" s="157"/>
      <c r="N88" s="158"/>
      <c r="O88" s="169"/>
    </row>
    <row r="89" spans="1:252" x14ac:dyDescent="0.2">
      <c r="O89" s="374"/>
    </row>
    <row r="90" spans="1:252" hidden="1" x14ac:dyDescent="0.2">
      <c r="O90" s="374"/>
    </row>
  </sheetData>
  <pageMargins left="0.25" right="0.25" top="0.75" bottom="0.75" header="0.3" footer="0.3"/>
  <pageSetup paperSize="9" scale="56" orientation="portrait" r:id="rId1"/>
  <ignoredErrors>
    <ignoredError sqref="F55:N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FD4"/>
    <pageSetUpPr fitToPage="1"/>
  </sheetPr>
  <dimension ref="A1:IW34"/>
  <sheetViews>
    <sheetView showGridLines="0" zoomScale="85" zoomScaleNormal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0" defaultRowHeight="12.75" zeroHeight="1" x14ac:dyDescent="0.2"/>
  <cols>
    <col min="1" max="1" width="1.7109375" style="16" customWidth="1"/>
    <col min="2" max="2" width="1.5703125" style="16" customWidth="1"/>
    <col min="3" max="3" width="53.42578125" style="16" customWidth="1"/>
    <col min="4" max="4" width="14.28515625" style="16" customWidth="1"/>
    <col min="5" max="5" width="1.5703125" style="16" customWidth="1"/>
    <col min="6" max="18" width="9.7109375" style="16" customWidth="1"/>
    <col min="19" max="19" width="2.28515625" style="16" customWidth="1"/>
    <col min="20" max="20" width="4.5703125" style="16" customWidth="1"/>
    <col min="21" max="23" width="9.140625" style="16" hidden="1" customWidth="1"/>
    <col min="24" max="16384" width="0" style="16" hidden="1"/>
  </cols>
  <sheetData>
    <row r="1" spans="1:257" s="133" customFormat="1" ht="14.25" customHeight="1" x14ac:dyDescent="0.25">
      <c r="B1" s="137"/>
      <c r="C1" s="134" t="s">
        <v>222</v>
      </c>
      <c r="D1" s="135"/>
      <c r="E1" s="136"/>
      <c r="F1" s="137"/>
      <c r="G1" s="137"/>
      <c r="H1" s="137"/>
      <c r="I1" s="137"/>
      <c r="J1" s="136"/>
      <c r="K1" s="135"/>
      <c r="L1" s="135"/>
      <c r="M1" s="135"/>
      <c r="N1" s="136"/>
    </row>
    <row r="2" spans="1:257" ht="12.6" customHeight="1" x14ac:dyDescent="0.2"/>
    <row r="3" spans="1:257" ht="12.6" customHeight="1" x14ac:dyDescent="0.2">
      <c r="A3" s="4"/>
      <c r="B3" s="116"/>
      <c r="C3" s="117"/>
      <c r="D3" s="117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257" ht="12.6" customHeight="1" x14ac:dyDescent="0.2">
      <c r="A4" s="4"/>
      <c r="B4" s="116"/>
      <c r="C4" s="338" t="s">
        <v>226</v>
      </c>
      <c r="D4" s="156"/>
      <c r="E4" s="116"/>
      <c r="F4" s="397">
        <v>2015</v>
      </c>
      <c r="G4" s="397">
        <v>2016</v>
      </c>
      <c r="H4" s="397">
        <v>2017</v>
      </c>
      <c r="I4" s="157">
        <v>2018</v>
      </c>
      <c r="J4" s="157">
        <v>2019</v>
      </c>
      <c r="K4" s="157">
        <v>2020</v>
      </c>
      <c r="L4" s="157">
        <v>2021</v>
      </c>
      <c r="M4" s="157">
        <v>2022</v>
      </c>
      <c r="N4" s="157">
        <v>2023</v>
      </c>
      <c r="O4" s="157">
        <v>2024</v>
      </c>
      <c r="P4" s="157">
        <v>2025</v>
      </c>
      <c r="Q4" s="157">
        <v>2026</v>
      </c>
      <c r="R4" s="158" t="s">
        <v>84</v>
      </c>
      <c r="S4" s="116"/>
    </row>
    <row r="5" spans="1:257" s="15" customFormat="1" ht="12.6" customHeight="1" x14ac:dyDescent="0.2">
      <c r="B5" s="116"/>
      <c r="C5" s="284" t="s">
        <v>223</v>
      </c>
      <c r="D5" s="148" t="s">
        <v>14</v>
      </c>
      <c r="E5" s="116"/>
      <c r="F5" s="306">
        <v>100000</v>
      </c>
      <c r="G5" s="306">
        <v>100000</v>
      </c>
      <c r="H5" s="306">
        <v>100000</v>
      </c>
      <c r="I5" s="306">
        <v>100000</v>
      </c>
      <c r="J5" s="306">
        <v>103957</v>
      </c>
      <c r="K5" s="306">
        <v>107914</v>
      </c>
      <c r="L5" s="306">
        <v>111871</v>
      </c>
      <c r="M5" s="306">
        <v>115828</v>
      </c>
      <c r="N5" s="306">
        <v>119785</v>
      </c>
      <c r="O5" s="306">
        <v>123742</v>
      </c>
      <c r="P5" s="306">
        <v>127699</v>
      </c>
      <c r="Q5" s="306">
        <v>131656</v>
      </c>
      <c r="R5" s="306">
        <v>135613</v>
      </c>
      <c r="S5" s="1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</row>
    <row r="6" spans="1:257" s="15" customFormat="1" ht="12.6" customHeight="1" x14ac:dyDescent="0.2">
      <c r="B6" s="116"/>
      <c r="C6" s="284" t="s">
        <v>224</v>
      </c>
      <c r="D6" s="148" t="s">
        <v>14</v>
      </c>
      <c r="E6" s="116"/>
      <c r="F6" s="306">
        <v>0</v>
      </c>
      <c r="G6" s="306">
        <v>0</v>
      </c>
      <c r="H6" s="306">
        <v>0</v>
      </c>
      <c r="I6" s="306">
        <v>0</v>
      </c>
      <c r="J6" s="306">
        <v>0</v>
      </c>
      <c r="K6" s="306">
        <v>0</v>
      </c>
      <c r="L6" s="306">
        <v>0</v>
      </c>
      <c r="M6" s="306">
        <v>0</v>
      </c>
      <c r="N6" s="306">
        <v>0</v>
      </c>
      <c r="O6" s="306">
        <v>0</v>
      </c>
      <c r="P6" s="306">
        <v>0</v>
      </c>
      <c r="Q6" s="306">
        <v>0</v>
      </c>
      <c r="R6" s="306">
        <v>0</v>
      </c>
      <c r="S6" s="1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</row>
    <row r="7" spans="1:257" s="15" customFormat="1" ht="12.6" customHeight="1" x14ac:dyDescent="0.2">
      <c r="B7" s="116"/>
      <c r="C7" s="284" t="s">
        <v>40</v>
      </c>
      <c r="D7" s="148" t="s">
        <v>14</v>
      </c>
      <c r="E7" s="11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1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</row>
    <row r="8" spans="1:257" s="15" customFormat="1" ht="12.6" customHeight="1" x14ac:dyDescent="0.2">
      <c r="B8" s="116"/>
      <c r="C8" s="283" t="s">
        <v>225</v>
      </c>
      <c r="D8" s="149" t="s">
        <v>14</v>
      </c>
      <c r="E8" s="116"/>
      <c r="F8" s="309">
        <f>SUM(F5:F7)</f>
        <v>100000</v>
      </c>
      <c r="G8" s="309">
        <f t="shared" ref="G8:H8" si="0">SUM(G5:G7)</f>
        <v>100000</v>
      </c>
      <c r="H8" s="309">
        <f t="shared" si="0"/>
        <v>100000</v>
      </c>
      <c r="I8" s="309">
        <f>SUM(I5:I7)</f>
        <v>100000</v>
      </c>
      <c r="J8" s="309">
        <f t="shared" ref="J8:R8" si="1">SUM(J5:J7)</f>
        <v>103957</v>
      </c>
      <c r="K8" s="309">
        <f t="shared" si="1"/>
        <v>107914</v>
      </c>
      <c r="L8" s="309">
        <f t="shared" si="1"/>
        <v>111871</v>
      </c>
      <c r="M8" s="309">
        <f t="shared" si="1"/>
        <v>115828</v>
      </c>
      <c r="N8" s="309">
        <f t="shared" si="1"/>
        <v>119785</v>
      </c>
      <c r="O8" s="309">
        <f t="shared" si="1"/>
        <v>123742</v>
      </c>
      <c r="P8" s="309">
        <f t="shared" si="1"/>
        <v>127699</v>
      </c>
      <c r="Q8" s="309">
        <f t="shared" si="1"/>
        <v>131656</v>
      </c>
      <c r="R8" s="309">
        <f t="shared" si="1"/>
        <v>135613</v>
      </c>
      <c r="S8" s="1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</row>
    <row r="9" spans="1:257" s="15" customFormat="1" ht="12.6" customHeight="1" x14ac:dyDescent="0.2">
      <c r="B9" s="116"/>
      <c r="C9" s="192"/>
      <c r="D9" s="169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</row>
    <row r="10" spans="1:257" s="15" customFormat="1" ht="12.6" customHeight="1" x14ac:dyDescent="0.2">
      <c r="B10" s="116"/>
      <c r="C10" s="338" t="s">
        <v>43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</row>
    <row r="11" spans="1:257" s="15" customFormat="1" ht="12.6" customHeight="1" x14ac:dyDescent="0.2">
      <c r="B11" s="116"/>
      <c r="C11" s="284" t="s">
        <v>223</v>
      </c>
      <c r="D11" s="148" t="s">
        <v>14</v>
      </c>
      <c r="E11" s="116"/>
      <c r="F11" s="306">
        <v>40000</v>
      </c>
      <c r="G11" s="306">
        <v>40000</v>
      </c>
      <c r="H11" s="306">
        <v>40000</v>
      </c>
      <c r="I11" s="306">
        <v>40000</v>
      </c>
      <c r="J11" s="306">
        <v>43957</v>
      </c>
      <c r="K11" s="306">
        <v>47914</v>
      </c>
      <c r="L11" s="306">
        <v>51871</v>
      </c>
      <c r="M11" s="306">
        <v>55828</v>
      </c>
      <c r="N11" s="306">
        <v>59785</v>
      </c>
      <c r="O11" s="306">
        <v>63742</v>
      </c>
      <c r="P11" s="306">
        <v>67699</v>
      </c>
      <c r="Q11" s="306">
        <v>71656</v>
      </c>
      <c r="R11" s="306">
        <v>75613</v>
      </c>
      <c r="S11" s="1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</row>
    <row r="12" spans="1:257" s="15" customFormat="1" ht="12.6" customHeight="1" x14ac:dyDescent="0.2">
      <c r="B12" s="116"/>
      <c r="C12" s="284" t="s">
        <v>224</v>
      </c>
      <c r="D12" s="148" t="s">
        <v>14</v>
      </c>
      <c r="E12" s="116"/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0</v>
      </c>
      <c r="N12" s="306">
        <v>0</v>
      </c>
      <c r="O12" s="306">
        <v>0</v>
      </c>
      <c r="P12" s="306">
        <v>0</v>
      </c>
      <c r="Q12" s="306">
        <v>0</v>
      </c>
      <c r="R12" s="306">
        <v>0</v>
      </c>
      <c r="S12" s="1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</row>
    <row r="13" spans="1:257" s="15" customFormat="1" ht="12.6" customHeight="1" x14ac:dyDescent="0.2">
      <c r="B13" s="116"/>
      <c r="C13" s="284" t="s">
        <v>40</v>
      </c>
      <c r="D13" s="148" t="s">
        <v>14</v>
      </c>
      <c r="E13" s="11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1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</row>
    <row r="14" spans="1:257" s="15" customFormat="1" ht="12.6" customHeight="1" x14ac:dyDescent="0.2">
      <c r="B14" s="116"/>
      <c r="C14" s="283" t="s">
        <v>225</v>
      </c>
      <c r="D14" s="149" t="s">
        <v>14</v>
      </c>
      <c r="E14" s="116"/>
      <c r="F14" s="309">
        <f>SUM(F11:F13)</f>
        <v>40000</v>
      </c>
      <c r="G14" s="309">
        <f t="shared" ref="G14:H14" si="2">SUM(G11:G13)</f>
        <v>40000</v>
      </c>
      <c r="H14" s="309">
        <f t="shared" si="2"/>
        <v>40000</v>
      </c>
      <c r="I14" s="309">
        <f>SUM(I11:I13)</f>
        <v>40000</v>
      </c>
      <c r="J14" s="309">
        <f t="shared" ref="J14" si="3">SUM(J11:J13)</f>
        <v>43957</v>
      </c>
      <c r="K14" s="309">
        <f t="shared" ref="K14" si="4">SUM(K11:K13)</f>
        <v>47914</v>
      </c>
      <c r="L14" s="309">
        <f t="shared" ref="L14" si="5">SUM(L11:L13)</f>
        <v>51871</v>
      </c>
      <c r="M14" s="309">
        <f t="shared" ref="M14" si="6">SUM(M11:M13)</f>
        <v>55828</v>
      </c>
      <c r="N14" s="309">
        <f t="shared" ref="N14" si="7">SUM(N11:N13)</f>
        <v>59785</v>
      </c>
      <c r="O14" s="309">
        <f t="shared" ref="O14" si="8">SUM(O11:O13)</f>
        <v>63742</v>
      </c>
      <c r="P14" s="309">
        <f t="shared" ref="P14" si="9">SUM(P11:P13)</f>
        <v>67699</v>
      </c>
      <c r="Q14" s="309">
        <f t="shared" ref="Q14" si="10">SUM(Q11:Q13)</f>
        <v>71656</v>
      </c>
      <c r="R14" s="309">
        <f t="shared" ref="R14" si="11">SUM(R11:R13)</f>
        <v>75613</v>
      </c>
      <c r="S14" s="1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</row>
    <row r="15" spans="1:257" s="15" customFormat="1" ht="12.6" customHeight="1" x14ac:dyDescent="0.2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</row>
    <row r="16" spans="1:257" s="15" customFormat="1" ht="12.6" customHeight="1" x14ac:dyDescent="0.2">
      <c r="B16" s="116"/>
      <c r="C16" s="338" t="s">
        <v>227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</row>
    <row r="17" spans="2:257" s="15" customFormat="1" ht="12.6" customHeight="1" x14ac:dyDescent="0.2">
      <c r="B17" s="116"/>
      <c r="C17" s="284" t="s">
        <v>223</v>
      </c>
      <c r="D17" s="148" t="s">
        <v>14</v>
      </c>
      <c r="E17" s="116"/>
      <c r="F17" s="306">
        <v>25000</v>
      </c>
      <c r="G17" s="306">
        <v>25000</v>
      </c>
      <c r="H17" s="306">
        <v>25000</v>
      </c>
      <c r="I17" s="306">
        <v>25000</v>
      </c>
      <c r="J17" s="306">
        <v>28957</v>
      </c>
      <c r="K17" s="306">
        <v>32914</v>
      </c>
      <c r="L17" s="306">
        <v>36871</v>
      </c>
      <c r="M17" s="306">
        <v>40828</v>
      </c>
      <c r="N17" s="306">
        <v>44785</v>
      </c>
      <c r="O17" s="306">
        <v>48742</v>
      </c>
      <c r="P17" s="306">
        <v>52699</v>
      </c>
      <c r="Q17" s="306">
        <v>56656</v>
      </c>
      <c r="R17" s="306">
        <v>60613</v>
      </c>
      <c r="S17" s="1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</row>
    <row r="18" spans="2:257" s="15" customFormat="1" ht="12.6" customHeight="1" x14ac:dyDescent="0.2">
      <c r="B18" s="116"/>
      <c r="C18" s="284" t="s">
        <v>224</v>
      </c>
      <c r="D18" s="148" t="s">
        <v>14</v>
      </c>
      <c r="E18" s="116"/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v>0</v>
      </c>
      <c r="M18" s="306">
        <v>0</v>
      </c>
      <c r="N18" s="306">
        <v>0</v>
      </c>
      <c r="O18" s="306">
        <v>0</v>
      </c>
      <c r="P18" s="306">
        <v>0</v>
      </c>
      <c r="Q18" s="306">
        <v>0</v>
      </c>
      <c r="R18" s="306">
        <v>0</v>
      </c>
      <c r="S18" s="1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</row>
    <row r="19" spans="2:257" s="15" customFormat="1" ht="12.6" customHeight="1" x14ac:dyDescent="0.2">
      <c r="B19" s="116"/>
      <c r="C19" s="284" t="s">
        <v>40</v>
      </c>
      <c r="D19" s="148" t="s">
        <v>14</v>
      </c>
      <c r="E19" s="11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1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</row>
    <row r="20" spans="2:257" s="15" customFormat="1" ht="12.6" customHeight="1" x14ac:dyDescent="0.2">
      <c r="B20" s="116"/>
      <c r="C20" s="283" t="s">
        <v>225</v>
      </c>
      <c r="D20" s="149" t="s">
        <v>14</v>
      </c>
      <c r="E20" s="116"/>
      <c r="F20" s="309">
        <f>SUM(F17:F19)</f>
        <v>25000</v>
      </c>
      <c r="G20" s="309">
        <f t="shared" ref="G20:H20" si="12">SUM(G17:G19)</f>
        <v>25000</v>
      </c>
      <c r="H20" s="309">
        <f t="shared" si="12"/>
        <v>25000</v>
      </c>
      <c r="I20" s="309">
        <f>SUM(I17:I19)</f>
        <v>25000</v>
      </c>
      <c r="J20" s="309">
        <f t="shared" ref="J20" si="13">SUM(J17:J19)</f>
        <v>28957</v>
      </c>
      <c r="K20" s="309">
        <f t="shared" ref="K20" si="14">SUM(K17:K19)</f>
        <v>32914</v>
      </c>
      <c r="L20" s="309">
        <f t="shared" ref="L20" si="15">SUM(L17:L19)</f>
        <v>36871</v>
      </c>
      <c r="M20" s="309">
        <f t="shared" ref="M20" si="16">SUM(M17:M19)</f>
        <v>40828</v>
      </c>
      <c r="N20" s="309">
        <f t="shared" ref="N20" si="17">SUM(N17:N19)</f>
        <v>44785</v>
      </c>
      <c r="O20" s="309">
        <f t="shared" ref="O20" si="18">SUM(O17:O19)</f>
        <v>48742</v>
      </c>
      <c r="P20" s="309">
        <f t="shared" ref="P20" si="19">SUM(P17:P19)</f>
        <v>52699</v>
      </c>
      <c r="Q20" s="309">
        <f t="shared" ref="Q20" si="20">SUM(Q17:Q19)</f>
        <v>56656</v>
      </c>
      <c r="R20" s="309">
        <f t="shared" ref="R20" si="21">SUM(R17:R19)</f>
        <v>60613</v>
      </c>
      <c r="S20" s="1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</row>
    <row r="21" spans="2:257" s="15" customFormat="1" ht="12.6" customHeight="1" x14ac:dyDescent="0.2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</row>
    <row r="22" spans="2:257" s="15" customFormat="1" ht="12.6" customHeight="1" x14ac:dyDescent="0.2">
      <c r="B22" s="116"/>
      <c r="C22" s="338" t="s">
        <v>228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</row>
    <row r="23" spans="2:257" s="15" customFormat="1" ht="12.6" customHeight="1" x14ac:dyDescent="0.2">
      <c r="B23" s="116"/>
      <c r="C23" s="284" t="s">
        <v>223</v>
      </c>
      <c r="D23" s="148" t="s">
        <v>17</v>
      </c>
      <c r="E23" s="116"/>
      <c r="F23" s="307">
        <f>IFERROR(F11/F5,"н/д")</f>
        <v>0.4</v>
      </c>
      <c r="G23" s="307">
        <f t="shared" ref="G23:R23" si="22">IFERROR(G11/G5,"н/д")</f>
        <v>0.4</v>
      </c>
      <c r="H23" s="307">
        <f t="shared" si="22"/>
        <v>0.4</v>
      </c>
      <c r="I23" s="307">
        <f t="shared" si="22"/>
        <v>0.4</v>
      </c>
      <c r="J23" s="307">
        <f t="shared" si="22"/>
        <v>0.42283828890791386</v>
      </c>
      <c r="K23" s="307">
        <f t="shared" si="22"/>
        <v>0.44400170506143782</v>
      </c>
      <c r="L23" s="307">
        <f t="shared" si="22"/>
        <v>0.46366797472088389</v>
      </c>
      <c r="M23" s="307">
        <f t="shared" si="22"/>
        <v>0.48199053769382189</v>
      </c>
      <c r="N23" s="307">
        <f t="shared" si="22"/>
        <v>0.49910255875109572</v>
      </c>
      <c r="O23" s="307">
        <f t="shared" si="22"/>
        <v>0.51512016938468752</v>
      </c>
      <c r="P23" s="307">
        <f t="shared" si="22"/>
        <v>0.53014510685283367</v>
      </c>
      <c r="Q23" s="307">
        <f t="shared" si="22"/>
        <v>0.54426687731664336</v>
      </c>
      <c r="R23" s="307">
        <f t="shared" si="22"/>
        <v>0.55756454027268776</v>
      </c>
      <c r="S23" s="1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</row>
    <row r="24" spans="2:257" s="15" customFormat="1" ht="12.6" customHeight="1" x14ac:dyDescent="0.2">
      <c r="B24" s="116"/>
      <c r="C24" s="284" t="s">
        <v>224</v>
      </c>
      <c r="D24" s="148" t="s">
        <v>17</v>
      </c>
      <c r="E24" s="116"/>
      <c r="F24" s="307" t="str">
        <f>IFERROR(F12/F6,"н/д")</f>
        <v>н/д</v>
      </c>
      <c r="G24" s="307" t="str">
        <f t="shared" ref="G24:R24" si="23">IFERROR(G12/G6,"н/д")</f>
        <v>н/д</v>
      </c>
      <c r="H24" s="307" t="str">
        <f t="shared" si="23"/>
        <v>н/д</v>
      </c>
      <c r="I24" s="307" t="str">
        <f t="shared" si="23"/>
        <v>н/д</v>
      </c>
      <c r="J24" s="307" t="str">
        <f t="shared" si="23"/>
        <v>н/д</v>
      </c>
      <c r="K24" s="307" t="str">
        <f t="shared" si="23"/>
        <v>н/д</v>
      </c>
      <c r="L24" s="307" t="str">
        <f t="shared" si="23"/>
        <v>н/д</v>
      </c>
      <c r="M24" s="307" t="str">
        <f t="shared" si="23"/>
        <v>н/д</v>
      </c>
      <c r="N24" s="307" t="str">
        <f t="shared" si="23"/>
        <v>н/д</v>
      </c>
      <c r="O24" s="307" t="str">
        <f t="shared" si="23"/>
        <v>н/д</v>
      </c>
      <c r="P24" s="307" t="str">
        <f t="shared" si="23"/>
        <v>н/д</v>
      </c>
      <c r="Q24" s="307" t="str">
        <f t="shared" si="23"/>
        <v>н/д</v>
      </c>
      <c r="R24" s="307" t="str">
        <f t="shared" si="23"/>
        <v>н/д</v>
      </c>
      <c r="S24" s="1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</row>
    <row r="25" spans="2:257" s="15" customFormat="1" ht="12.6" customHeight="1" x14ac:dyDescent="0.2">
      <c r="B25" s="116"/>
      <c r="C25" s="284" t="s">
        <v>40</v>
      </c>
      <c r="D25" s="148" t="s">
        <v>17</v>
      </c>
      <c r="E25" s="116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1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</row>
    <row r="26" spans="2:257" s="15" customFormat="1" ht="12.6" customHeight="1" x14ac:dyDescent="0.2">
      <c r="B26" s="116"/>
      <c r="C26" s="283" t="s">
        <v>229</v>
      </c>
      <c r="D26" s="149" t="s">
        <v>17</v>
      </c>
      <c r="E26" s="116"/>
      <c r="F26" s="193">
        <f>IFERROR(F14/F8,"н/д")</f>
        <v>0.4</v>
      </c>
      <c r="G26" s="193">
        <f t="shared" ref="G26:R26" si="24">IFERROR(G14/G8,"н/д")</f>
        <v>0.4</v>
      </c>
      <c r="H26" s="193">
        <f t="shared" si="24"/>
        <v>0.4</v>
      </c>
      <c r="I26" s="193">
        <f t="shared" si="24"/>
        <v>0.4</v>
      </c>
      <c r="J26" s="193">
        <f t="shared" si="24"/>
        <v>0.42283828890791386</v>
      </c>
      <c r="K26" s="193">
        <f t="shared" si="24"/>
        <v>0.44400170506143782</v>
      </c>
      <c r="L26" s="193">
        <f t="shared" si="24"/>
        <v>0.46366797472088389</v>
      </c>
      <c r="M26" s="193">
        <f t="shared" si="24"/>
        <v>0.48199053769382189</v>
      </c>
      <c r="N26" s="193">
        <f t="shared" si="24"/>
        <v>0.49910255875109572</v>
      </c>
      <c r="O26" s="193">
        <f t="shared" si="24"/>
        <v>0.51512016938468752</v>
      </c>
      <c r="P26" s="193">
        <f t="shared" si="24"/>
        <v>0.53014510685283367</v>
      </c>
      <c r="Q26" s="193">
        <f t="shared" si="24"/>
        <v>0.54426687731664336</v>
      </c>
      <c r="R26" s="193">
        <f t="shared" si="24"/>
        <v>0.55756454027268776</v>
      </c>
      <c r="S26" s="1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</row>
    <row r="27" spans="2:257" s="15" customFormat="1" ht="12.6" customHeight="1" x14ac:dyDescent="0.2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</row>
    <row r="28" spans="2:257" s="15" customFormat="1" ht="12.6" customHeight="1" x14ac:dyDescent="0.2">
      <c r="B28" s="116"/>
      <c r="C28" s="338" t="s">
        <v>230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</row>
    <row r="29" spans="2:257" s="15" customFormat="1" ht="12.6" customHeight="1" x14ac:dyDescent="0.2">
      <c r="B29" s="116"/>
      <c r="C29" s="284" t="s">
        <v>223</v>
      </c>
      <c r="D29" s="148" t="s">
        <v>17</v>
      </c>
      <c r="E29" s="116"/>
      <c r="F29" s="307">
        <f>IFERROR(F17/F5,"н/д")</f>
        <v>0.25</v>
      </c>
      <c r="G29" s="307">
        <f t="shared" ref="G29:R29" si="25">IFERROR(G17/G5,"н/д")</f>
        <v>0.25</v>
      </c>
      <c r="H29" s="307">
        <f t="shared" si="25"/>
        <v>0.25</v>
      </c>
      <c r="I29" s="307">
        <f t="shared" si="25"/>
        <v>0.25</v>
      </c>
      <c r="J29" s="307">
        <f t="shared" si="25"/>
        <v>0.27854786113489233</v>
      </c>
      <c r="K29" s="307">
        <f t="shared" si="25"/>
        <v>0.30500213132679727</v>
      </c>
      <c r="L29" s="307">
        <f t="shared" si="25"/>
        <v>0.32958496840110485</v>
      </c>
      <c r="M29" s="307">
        <f t="shared" si="25"/>
        <v>0.35248817211727734</v>
      </c>
      <c r="N29" s="307">
        <f t="shared" si="25"/>
        <v>0.37387819843886966</v>
      </c>
      <c r="O29" s="307">
        <f t="shared" si="25"/>
        <v>0.39390021173085937</v>
      </c>
      <c r="P29" s="307">
        <f t="shared" si="25"/>
        <v>0.412681383566042</v>
      </c>
      <c r="Q29" s="307">
        <f t="shared" si="25"/>
        <v>0.43033359664580423</v>
      </c>
      <c r="R29" s="307">
        <f t="shared" si="25"/>
        <v>0.44695567534085967</v>
      </c>
      <c r="S29" s="1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</row>
    <row r="30" spans="2:257" s="15" customFormat="1" ht="12.6" customHeight="1" x14ac:dyDescent="0.2">
      <c r="B30" s="116"/>
      <c r="C30" s="284" t="s">
        <v>224</v>
      </c>
      <c r="D30" s="148" t="s">
        <v>17</v>
      </c>
      <c r="E30" s="116"/>
      <c r="F30" s="307" t="str">
        <f>IFERROR(F18/F6,"н/д")</f>
        <v>н/д</v>
      </c>
      <c r="G30" s="307" t="str">
        <f t="shared" ref="G30:R30" si="26">IFERROR(G18/G6,"н/д")</f>
        <v>н/д</v>
      </c>
      <c r="H30" s="307" t="str">
        <f t="shared" si="26"/>
        <v>н/д</v>
      </c>
      <c r="I30" s="307" t="str">
        <f t="shared" si="26"/>
        <v>н/д</v>
      </c>
      <c r="J30" s="307" t="str">
        <f t="shared" si="26"/>
        <v>н/д</v>
      </c>
      <c r="K30" s="307" t="str">
        <f t="shared" si="26"/>
        <v>н/д</v>
      </c>
      <c r="L30" s="307" t="str">
        <f t="shared" si="26"/>
        <v>н/д</v>
      </c>
      <c r="M30" s="307" t="str">
        <f t="shared" si="26"/>
        <v>н/д</v>
      </c>
      <c r="N30" s="307" t="str">
        <f t="shared" si="26"/>
        <v>н/д</v>
      </c>
      <c r="O30" s="307" t="str">
        <f t="shared" si="26"/>
        <v>н/д</v>
      </c>
      <c r="P30" s="307" t="str">
        <f t="shared" si="26"/>
        <v>н/д</v>
      </c>
      <c r="Q30" s="307" t="str">
        <f t="shared" si="26"/>
        <v>н/д</v>
      </c>
      <c r="R30" s="307" t="str">
        <f t="shared" si="26"/>
        <v>н/д</v>
      </c>
      <c r="S30" s="1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</row>
    <row r="31" spans="2:257" s="15" customFormat="1" ht="12.6" customHeight="1" x14ac:dyDescent="0.2">
      <c r="B31" s="116"/>
      <c r="C31" s="284" t="s">
        <v>40</v>
      </c>
      <c r="D31" s="148" t="s">
        <v>17</v>
      </c>
      <c r="E31" s="116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1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</row>
    <row r="32" spans="2:257" s="15" customFormat="1" ht="12.6" customHeight="1" x14ac:dyDescent="0.2">
      <c r="B32" s="116"/>
      <c r="C32" s="283" t="s">
        <v>229</v>
      </c>
      <c r="D32" s="149" t="s">
        <v>17</v>
      </c>
      <c r="E32" s="116"/>
      <c r="F32" s="332">
        <f>IFERROR(F20/F8,"н/д")</f>
        <v>0.25</v>
      </c>
      <c r="G32" s="332">
        <f t="shared" ref="G32:R32" si="27">IFERROR(G20/G8,"н/д")</f>
        <v>0.25</v>
      </c>
      <c r="H32" s="332">
        <f t="shared" si="27"/>
        <v>0.25</v>
      </c>
      <c r="I32" s="332">
        <f t="shared" si="27"/>
        <v>0.25</v>
      </c>
      <c r="J32" s="332">
        <f t="shared" si="27"/>
        <v>0.27854786113489233</v>
      </c>
      <c r="K32" s="332">
        <f t="shared" si="27"/>
        <v>0.30500213132679727</v>
      </c>
      <c r="L32" s="332">
        <f t="shared" si="27"/>
        <v>0.32958496840110485</v>
      </c>
      <c r="M32" s="332">
        <f t="shared" si="27"/>
        <v>0.35248817211727734</v>
      </c>
      <c r="N32" s="332">
        <f t="shared" si="27"/>
        <v>0.37387819843886966</v>
      </c>
      <c r="O32" s="332">
        <f t="shared" si="27"/>
        <v>0.39390021173085937</v>
      </c>
      <c r="P32" s="332">
        <f t="shared" si="27"/>
        <v>0.412681383566042</v>
      </c>
      <c r="Q32" s="332">
        <f t="shared" si="27"/>
        <v>0.43033359664580423</v>
      </c>
      <c r="R32" s="332">
        <f t="shared" si="27"/>
        <v>0.44695567534085967</v>
      </c>
      <c r="S32" s="1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</row>
    <row r="33" spans="2:19" ht="3.75" customHeight="1" x14ac:dyDescent="0.2">
      <c r="B33" s="116"/>
      <c r="C33" s="116"/>
      <c r="D33" s="150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2:19" x14ac:dyDescent="0.2"/>
  </sheetData>
  <pageMargins left="0.25" right="0.25" top="0.75" bottom="0.75" header="0.3" footer="0.3"/>
  <pageSetup paperSize="9" scale="56" orientation="portrait" r:id="rId1"/>
  <ignoredErrors>
    <ignoredError sqref="I8:R8 F8:H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9646"/>
  </sheetPr>
  <dimension ref="A1:V349"/>
  <sheetViews>
    <sheetView showGridLines="0" zoomScale="85" zoomScaleNormal="8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0" defaultRowHeight="0" customHeight="1" zeroHeight="1" x14ac:dyDescent="0.25"/>
  <cols>
    <col min="1" max="1" width="1.7109375" style="59" customWidth="1"/>
    <col min="2" max="2" width="1.5703125" style="59" customWidth="1"/>
    <col min="3" max="3" width="5.140625" style="4" customWidth="1"/>
    <col min="4" max="6" width="9" style="9" customWidth="1"/>
    <col min="7" max="9" width="9" style="4" customWidth="1"/>
    <col min="10" max="10" width="2.5703125" style="4" customWidth="1"/>
    <col min="11" max="11" width="5.85546875" style="4" customWidth="1"/>
    <col min="12" max="13" width="8.7109375" style="4" customWidth="1"/>
    <col min="14" max="17" width="8.7109375" style="4" hidden="1" customWidth="1"/>
    <col min="18" max="18" width="9.7109375" style="4" hidden="1" customWidth="1"/>
    <col min="19" max="19" width="2.28515625" style="4" hidden="1" customWidth="1"/>
    <col min="20" max="20" width="10.7109375" style="4" hidden="1" customWidth="1"/>
    <col min="21" max="22" width="0" style="4" hidden="1" customWidth="1"/>
    <col min="23" max="16384" width="9.140625" style="4" hidden="1"/>
  </cols>
  <sheetData>
    <row r="1" spans="1:17" s="133" customFormat="1" ht="15.75" x14ac:dyDescent="0.25">
      <c r="B1" s="137"/>
      <c r="C1" s="134" t="s">
        <v>209</v>
      </c>
      <c r="D1" s="135"/>
      <c r="E1" s="135"/>
      <c r="F1" s="135"/>
      <c r="G1" s="136"/>
      <c r="H1" s="137"/>
      <c r="I1" s="136"/>
      <c r="J1" s="135"/>
      <c r="K1" s="135"/>
      <c r="L1" s="135"/>
      <c r="M1" s="136"/>
    </row>
    <row r="2" spans="1:17" ht="12.6" customHeight="1" x14ac:dyDescent="0.25">
      <c r="A2" s="4"/>
      <c r="G2" s="4">
        <v>43124.626039873699</v>
      </c>
    </row>
    <row r="3" spans="1:17" s="59" customFormat="1" ht="15.75" x14ac:dyDescent="0.2">
      <c r="C3" s="194" t="s">
        <v>208</v>
      </c>
      <c r="D3" s="195"/>
      <c r="E3" s="195"/>
      <c r="F3" s="195"/>
      <c r="G3" s="195"/>
      <c r="H3" s="195"/>
      <c r="I3" s="195"/>
      <c r="J3" s="15"/>
    </row>
    <row r="4" spans="1:17" ht="12.6" customHeight="1" x14ac:dyDescent="0.2">
      <c r="A4" s="4"/>
      <c r="B4" s="4"/>
      <c r="C4" s="82"/>
      <c r="D4" s="81"/>
      <c r="E4" s="415" t="s">
        <v>207</v>
      </c>
      <c r="F4" s="415"/>
      <c r="G4" s="415"/>
      <c r="H4" s="415"/>
      <c r="I4" s="416"/>
      <c r="J4" s="15"/>
    </row>
    <row r="5" spans="1:17" ht="12.6" customHeight="1" x14ac:dyDescent="0.2">
      <c r="A5" s="4"/>
      <c r="B5" s="4"/>
      <c r="C5" s="417" t="s">
        <v>178</v>
      </c>
      <c r="D5" s="91">
        <v>7586.0481951009633</v>
      </c>
      <c r="E5" s="90">
        <v>-0.2</v>
      </c>
      <c r="F5" s="89">
        <v>-0.1</v>
      </c>
      <c r="G5" s="89">
        <v>0</v>
      </c>
      <c r="H5" s="89">
        <v>0.1</v>
      </c>
      <c r="I5" s="88">
        <v>0.2</v>
      </c>
      <c r="J5" s="15"/>
    </row>
    <row r="6" spans="1:17" ht="12.6" customHeight="1" x14ac:dyDescent="0.2">
      <c r="A6" s="4"/>
      <c r="B6" s="4"/>
      <c r="C6" s="417"/>
      <c r="D6" s="71">
        <v>0.2</v>
      </c>
      <c r="E6" s="70">
        <v>-31542.872895384491</v>
      </c>
      <c r="F6" s="70">
        <v>-10608.308640561787</v>
      </c>
      <c r="G6" s="70">
        <v>10303.23925183493</v>
      </c>
      <c r="H6" s="70">
        <v>31173.759975122583</v>
      </c>
      <c r="I6" s="69">
        <v>52035.189666925478</v>
      </c>
      <c r="J6" s="15"/>
    </row>
    <row r="7" spans="1:17" ht="12.6" customHeight="1" x14ac:dyDescent="0.2">
      <c r="A7" s="4"/>
      <c r="B7" s="4"/>
      <c r="C7" s="417"/>
      <c r="D7" s="68">
        <v>0.1</v>
      </c>
      <c r="E7" s="67">
        <v>-20234.583117665599</v>
      </c>
      <c r="F7" s="196">
        <v>3218.6599234426321</v>
      </c>
      <c r="G7" s="196">
        <v>26716.556083102376</v>
      </c>
      <c r="H7" s="196">
        <v>50188.783565358892</v>
      </c>
      <c r="I7" s="66">
        <v>73655.235369729329</v>
      </c>
      <c r="J7" s="15"/>
    </row>
    <row r="8" spans="1:17" ht="12.6" customHeight="1" x14ac:dyDescent="0.2">
      <c r="A8" s="4"/>
      <c r="B8" s="4"/>
      <c r="C8" s="417"/>
      <c r="D8" s="68">
        <v>0</v>
      </c>
      <c r="E8" s="67">
        <v>-9038.930922335443</v>
      </c>
      <c r="F8" s="196">
        <v>17033.648640969765</v>
      </c>
      <c r="G8" s="197">
        <v>43124.626039873699</v>
      </c>
      <c r="H8" s="196">
        <v>69201.011723588163</v>
      </c>
      <c r="I8" s="66">
        <v>95270.468357592821</v>
      </c>
      <c r="J8" s="15"/>
    </row>
    <row r="9" spans="1:17" ht="12.6" customHeight="1" x14ac:dyDescent="0.2">
      <c r="A9" s="4"/>
      <c r="B9" s="4"/>
      <c r="C9" s="417"/>
      <c r="D9" s="68">
        <v>-0.1</v>
      </c>
      <c r="E9" s="67">
        <v>2093.2048871316292</v>
      </c>
      <c r="F9" s="196">
        <v>30836.212699412477</v>
      </c>
      <c r="G9" s="196">
        <v>59527.63469443041</v>
      </c>
      <c r="H9" s="196">
        <v>88208.535897292313</v>
      </c>
      <c r="I9" s="66">
        <v>116881.191266621</v>
      </c>
      <c r="J9" s="15"/>
    </row>
    <row r="10" spans="1:17" ht="12.6" customHeight="1" x14ac:dyDescent="0.2">
      <c r="A10" s="4"/>
      <c r="B10" s="4"/>
      <c r="C10" s="418"/>
      <c r="D10" s="65">
        <v>-0.2</v>
      </c>
      <c r="E10" s="64">
        <v>13291.13105710228</v>
      </c>
      <c r="F10" s="64">
        <v>44631.645598643852</v>
      </c>
      <c r="G10" s="64">
        <v>75926.307068767695</v>
      </c>
      <c r="H10" s="64">
        <v>107210.76014528456</v>
      </c>
      <c r="I10" s="63">
        <v>138487.48568387624</v>
      </c>
      <c r="J10" s="15"/>
    </row>
    <row r="11" spans="1:17" ht="12.6" customHeight="1" x14ac:dyDescent="0.2">
      <c r="A11" s="4"/>
      <c r="B11" s="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6" customHeight="1" x14ac:dyDescent="0.2">
      <c r="A12" s="4"/>
      <c r="B12" s="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 x14ac:dyDescent="0.2">
      <c r="A13" s="4"/>
      <c r="B13" s="4"/>
      <c r="C13" s="194" t="s">
        <v>206</v>
      </c>
      <c r="D13" s="195"/>
      <c r="E13" s="195"/>
      <c r="F13" s="195"/>
      <c r="G13" s="195"/>
      <c r="H13" s="195"/>
      <c r="I13" s="195"/>
      <c r="J13" s="15"/>
    </row>
    <row r="14" spans="1:17" ht="12.6" customHeight="1" x14ac:dyDescent="0.2">
      <c r="A14" s="4"/>
      <c r="B14" s="4"/>
      <c r="C14" s="82"/>
      <c r="D14" s="81"/>
      <c r="E14" s="415" t="s">
        <v>205</v>
      </c>
      <c r="F14" s="415"/>
      <c r="G14" s="415"/>
      <c r="H14" s="415"/>
      <c r="I14" s="416"/>
      <c r="J14" s="15"/>
    </row>
    <row r="15" spans="1:17" ht="12.6" customHeight="1" x14ac:dyDescent="0.2">
      <c r="A15" s="4"/>
      <c r="B15" s="4"/>
      <c r="C15" s="87"/>
      <c r="D15" s="86">
        <v>7586.0481951009633</v>
      </c>
      <c r="E15" s="85">
        <v>-0.2</v>
      </c>
      <c r="F15" s="84">
        <v>-0.1</v>
      </c>
      <c r="G15" s="84">
        <v>0</v>
      </c>
      <c r="H15" s="84">
        <v>0.1</v>
      </c>
      <c r="I15" s="83">
        <v>0.2</v>
      </c>
      <c r="J15" s="15"/>
    </row>
    <row r="16" spans="1:17" ht="12.6" customHeight="1" x14ac:dyDescent="0.2">
      <c r="A16" s="4"/>
      <c r="B16" s="4"/>
      <c r="C16" s="413" t="s">
        <v>204</v>
      </c>
      <c r="D16" s="71">
        <v>-0.2</v>
      </c>
      <c r="E16" s="70">
        <v>31107.66889616636</v>
      </c>
      <c r="F16" s="70">
        <v>36829.541728008509</v>
      </c>
      <c r="G16" s="70">
        <v>42830.12913833365</v>
      </c>
      <c r="H16" s="70">
        <v>49130.597896971798</v>
      </c>
      <c r="I16" s="69">
        <v>55751.523297967949</v>
      </c>
      <c r="J16" s="15"/>
    </row>
    <row r="17" spans="1:10" ht="12.6" customHeight="1" x14ac:dyDescent="0.2">
      <c r="A17" s="4"/>
      <c r="B17" s="4"/>
      <c r="C17" s="413"/>
      <c r="D17" s="68">
        <v>-0.1</v>
      </c>
      <c r="E17" s="67">
        <v>31250.661164962985</v>
      </c>
      <c r="F17" s="196">
        <v>36980.622348959478</v>
      </c>
      <c r="G17" s="196">
        <v>42989.826849744546</v>
      </c>
      <c r="H17" s="196">
        <v>49299.482387793709</v>
      </c>
      <c r="I17" s="66">
        <v>55930.20901018037</v>
      </c>
      <c r="J17" s="15"/>
    </row>
    <row r="18" spans="1:10" ht="12.6" customHeight="1" x14ac:dyDescent="0.2">
      <c r="A18" s="4"/>
      <c r="B18" s="4"/>
      <c r="C18" s="413"/>
      <c r="D18" s="68">
        <v>0</v>
      </c>
      <c r="E18" s="67">
        <v>31371.337530921293</v>
      </c>
      <c r="F18" s="196">
        <v>37108.136283522304</v>
      </c>
      <c r="G18" s="197">
        <v>43124.626039873699</v>
      </c>
      <c r="H18" s="196">
        <v>49442.049235244296</v>
      </c>
      <c r="I18" s="66">
        <v>56081.063857305715</v>
      </c>
      <c r="J18" s="15"/>
    </row>
    <row r="19" spans="1:10" ht="12.6" customHeight="1" x14ac:dyDescent="0.2">
      <c r="A19" s="4"/>
      <c r="B19" s="4"/>
      <c r="C19" s="413"/>
      <c r="D19" s="68">
        <v>0.1</v>
      </c>
      <c r="E19" s="67">
        <v>31474.543911732348</v>
      </c>
      <c r="F19" s="196">
        <v>37217.198739750122</v>
      </c>
      <c r="G19" s="196">
        <v>43239.928514700601</v>
      </c>
      <c r="H19" s="196">
        <v>49564.00547417489</v>
      </c>
      <c r="I19" s="66">
        <v>56210.120179279998</v>
      </c>
      <c r="J19" s="15"/>
    </row>
    <row r="20" spans="1:10" ht="12.6" customHeight="1" x14ac:dyDescent="0.2">
      <c r="A20" s="4"/>
      <c r="B20" s="4"/>
      <c r="C20" s="414"/>
      <c r="D20" s="65">
        <v>0.2</v>
      </c>
      <c r="E20" s="64">
        <v>31563.817868370359</v>
      </c>
      <c r="F20" s="64">
        <v>37311.544446307969</v>
      </c>
      <c r="G20" s="64">
        <v>43339.678878406667</v>
      </c>
      <c r="H20" s="64">
        <v>49669.519265811818</v>
      </c>
      <c r="I20" s="63">
        <v>56321.784439403928</v>
      </c>
      <c r="J20" s="15"/>
    </row>
    <row r="21" spans="1:10" ht="12.6" customHeight="1" x14ac:dyDescent="0.2">
      <c r="A21" s="4"/>
      <c r="B21" s="4"/>
      <c r="J21" s="15"/>
    </row>
    <row r="22" spans="1:10" ht="12.6" customHeight="1" x14ac:dyDescent="0.25">
      <c r="A22" s="4"/>
      <c r="B22" s="4"/>
      <c r="D22" s="4"/>
      <c r="E22" s="4"/>
      <c r="F22" s="4"/>
    </row>
    <row r="23" spans="1:10" ht="15.75" x14ac:dyDescent="0.25">
      <c r="A23" s="4"/>
      <c r="B23" s="4"/>
      <c r="C23" s="194" t="s">
        <v>203</v>
      </c>
      <c r="D23" s="195"/>
      <c r="E23" s="195"/>
      <c r="F23" s="195"/>
      <c r="G23" s="195"/>
      <c r="H23" s="195"/>
      <c r="I23" s="195"/>
    </row>
    <row r="24" spans="1:10" ht="12.6" customHeight="1" x14ac:dyDescent="0.2">
      <c r="A24" s="4"/>
      <c r="B24" s="4"/>
      <c r="C24" s="82"/>
      <c r="D24" s="81"/>
      <c r="E24" s="415" t="s">
        <v>202</v>
      </c>
      <c r="F24" s="415"/>
      <c r="G24" s="415"/>
      <c r="H24" s="415"/>
      <c r="I24" s="416"/>
    </row>
    <row r="25" spans="1:10" ht="12.6" customHeight="1" x14ac:dyDescent="0.2">
      <c r="A25" s="4"/>
      <c r="B25" s="4"/>
      <c r="C25" s="80"/>
      <c r="D25" s="79"/>
      <c r="E25" s="78">
        <v>0.12000000000000001</v>
      </c>
      <c r="F25" s="77">
        <v>0.11</v>
      </c>
      <c r="G25" s="77">
        <v>0.1</v>
      </c>
      <c r="H25" s="77">
        <v>9.0000000000000011E-2</v>
      </c>
      <c r="I25" s="76">
        <v>0.08</v>
      </c>
    </row>
    <row r="26" spans="1:10" ht="12.6" customHeight="1" x14ac:dyDescent="0.2">
      <c r="A26" s="4"/>
      <c r="B26" s="4"/>
      <c r="C26" s="75"/>
      <c r="D26" s="67">
        <v>7586.0481951009633</v>
      </c>
      <c r="E26" s="74">
        <v>0.02</v>
      </c>
      <c r="F26" s="73">
        <v>0.01</v>
      </c>
      <c r="G26" s="73">
        <v>0</v>
      </c>
      <c r="H26" s="73">
        <v>-0.01</v>
      </c>
      <c r="I26" s="72">
        <v>-0.02</v>
      </c>
    </row>
    <row r="27" spans="1:10" ht="12.6" customHeight="1" x14ac:dyDescent="0.2">
      <c r="A27" s="4"/>
      <c r="B27" s="4"/>
      <c r="C27" s="413" t="s">
        <v>201</v>
      </c>
      <c r="D27" s="71">
        <v>0.2</v>
      </c>
      <c r="E27" s="70">
        <v>-8013.9667263571318</v>
      </c>
      <c r="F27" s="70">
        <v>2103.3641119043896</v>
      </c>
      <c r="G27" s="70">
        <v>14139.277083719786</v>
      </c>
      <c r="H27" s="70">
        <v>28526.438752490911</v>
      </c>
      <c r="I27" s="69">
        <v>45824.597091810523</v>
      </c>
    </row>
    <row r="28" spans="1:10" ht="12.6" customHeight="1" x14ac:dyDescent="0.2">
      <c r="A28" s="4"/>
      <c r="B28" s="4"/>
      <c r="C28" s="413"/>
      <c r="D28" s="68">
        <v>0.1</v>
      </c>
      <c r="E28" s="67">
        <v>5519.9994385709506</v>
      </c>
      <c r="F28" s="196">
        <v>16095.98908526657</v>
      </c>
      <c r="G28" s="196">
        <v>28633.545076493967</v>
      </c>
      <c r="H28" s="196">
        <v>43573.625908536946</v>
      </c>
      <c r="I28" s="66">
        <v>61486.673700272382</v>
      </c>
    </row>
    <row r="29" spans="1:10" ht="12.6" customHeight="1" x14ac:dyDescent="0.2">
      <c r="A29" s="4"/>
      <c r="B29" s="4"/>
      <c r="C29" s="413"/>
      <c r="D29" s="68">
        <v>0</v>
      </c>
      <c r="E29" s="67">
        <v>19050.757300855956</v>
      </c>
      <c r="F29" s="196">
        <v>30085.412768190501</v>
      </c>
      <c r="G29" s="197">
        <v>43124.626039873699</v>
      </c>
      <c r="H29" s="196">
        <v>58617.648301559646</v>
      </c>
      <c r="I29" s="66">
        <v>77145.61662576432</v>
      </c>
    </row>
    <row r="30" spans="1:10" ht="12.6" customHeight="1" x14ac:dyDescent="0.2">
      <c r="C30" s="413"/>
      <c r="D30" s="68">
        <v>-0.1</v>
      </c>
      <c r="E30" s="67">
        <v>32574.080318048153</v>
      </c>
      <c r="F30" s="196">
        <v>44067.394300169901</v>
      </c>
      <c r="G30" s="196">
        <v>57608.275821980424</v>
      </c>
      <c r="H30" s="196">
        <v>73654.270972826824</v>
      </c>
      <c r="I30" s="66">
        <v>92797.214191088162</v>
      </c>
    </row>
    <row r="31" spans="1:10" ht="12.6" customHeight="1" x14ac:dyDescent="0.2">
      <c r="C31" s="414"/>
      <c r="D31" s="65">
        <v>-0.2</v>
      </c>
      <c r="E31" s="64">
        <v>46090.658755067438</v>
      </c>
      <c r="F31" s="64">
        <v>58042.597266668992</v>
      </c>
      <c r="G31" s="64">
        <v>72085.11867074779</v>
      </c>
      <c r="H31" s="64">
        <v>88684.063390770636</v>
      </c>
      <c r="I31" s="63">
        <v>108441.96222960783</v>
      </c>
    </row>
    <row r="32" spans="1:10" ht="12.6" customHeight="1" x14ac:dyDescent="0.25">
      <c r="A32" s="4"/>
      <c r="B32" s="4"/>
      <c r="D32" s="4"/>
      <c r="E32" s="4"/>
      <c r="F32" s="4"/>
    </row>
    <row r="33" spans="1:11" ht="12.6" customHeight="1" x14ac:dyDescent="0.25">
      <c r="A33" s="4"/>
      <c r="B33" s="4"/>
    </row>
    <row r="34" spans="1:11" ht="12.6" customHeight="1" x14ac:dyDescent="0.25">
      <c r="A34" s="4"/>
      <c r="B34" s="4"/>
      <c r="C34" s="62" t="s">
        <v>200</v>
      </c>
      <c r="D34" s="60"/>
    </row>
    <row r="35" spans="1:11" ht="12.6" customHeight="1" x14ac:dyDescent="0.25">
      <c r="A35" s="4"/>
      <c r="B35" s="4"/>
      <c r="C35" s="61" t="s">
        <v>199</v>
      </c>
      <c r="D35" s="60"/>
    </row>
    <row r="36" spans="1:11" ht="12.75" x14ac:dyDescent="0.25">
      <c r="A36" s="4"/>
      <c r="B36" s="4"/>
      <c r="D36" s="110"/>
      <c r="E36" s="110"/>
      <c r="F36" s="110"/>
      <c r="G36" s="110"/>
      <c r="H36" s="110"/>
      <c r="I36" s="110"/>
      <c r="J36" s="110"/>
      <c r="K36" s="110"/>
    </row>
    <row r="37" spans="1:11" ht="12.75" hidden="1" x14ac:dyDescent="0.25">
      <c r="A37" s="4"/>
      <c r="B37" s="4"/>
      <c r="D37" s="4"/>
      <c r="E37" s="113"/>
      <c r="F37" s="113"/>
      <c r="G37" s="113"/>
      <c r="H37" s="113"/>
      <c r="I37" s="113"/>
    </row>
    <row r="38" spans="1:11" ht="12.75" hidden="1" x14ac:dyDescent="0.25">
      <c r="A38" s="4"/>
      <c r="B38" s="4"/>
      <c r="D38" s="4"/>
      <c r="E38" s="113"/>
      <c r="F38" s="113"/>
      <c r="G38" s="113"/>
      <c r="H38" s="113"/>
      <c r="I38" s="113"/>
    </row>
    <row r="39" spans="1:11" ht="15" hidden="1" customHeight="1" x14ac:dyDescent="0.25">
      <c r="E39" s="113"/>
      <c r="F39" s="113"/>
      <c r="G39" s="113"/>
      <c r="H39" s="113"/>
      <c r="I39" s="113"/>
      <c r="J39" s="110"/>
    </row>
    <row r="40" spans="1:11" ht="12.75" hidden="1" x14ac:dyDescent="0.25">
      <c r="A40" s="4"/>
      <c r="B40" s="4"/>
      <c r="D40" s="4"/>
      <c r="E40" s="113"/>
      <c r="F40" s="113"/>
      <c r="G40" s="113"/>
      <c r="H40" s="113"/>
      <c r="I40" s="113"/>
    </row>
    <row r="41" spans="1:11" ht="12.75" hidden="1" x14ac:dyDescent="0.25">
      <c r="A41" s="4"/>
      <c r="B41" s="4"/>
      <c r="D41" s="4"/>
      <c r="E41" s="113"/>
      <c r="F41" s="113"/>
      <c r="G41" s="113"/>
      <c r="H41" s="113"/>
      <c r="I41" s="113"/>
    </row>
    <row r="42" spans="1:11" ht="12.75" hidden="1" x14ac:dyDescent="0.25">
      <c r="A42" s="4"/>
      <c r="B42" s="4"/>
      <c r="D42" s="4"/>
      <c r="E42" s="110"/>
      <c r="F42" s="110"/>
      <c r="G42" s="110"/>
      <c r="H42" s="110"/>
      <c r="I42" s="110"/>
    </row>
    <row r="43" spans="1:11" ht="12.75" hidden="1" x14ac:dyDescent="0.25">
      <c r="A43" s="4"/>
      <c r="B43" s="4"/>
      <c r="D43" s="4"/>
      <c r="E43" s="110"/>
      <c r="F43" s="110"/>
      <c r="G43" s="110"/>
      <c r="H43" s="110"/>
      <c r="I43" s="110"/>
    </row>
    <row r="44" spans="1:11" ht="12.75" hidden="1" x14ac:dyDescent="0.25">
      <c r="A44" s="4"/>
      <c r="B44" s="4"/>
      <c r="D44" s="4"/>
      <c r="E44" s="110"/>
      <c r="F44" s="110"/>
      <c r="G44" s="110"/>
      <c r="H44" s="110"/>
      <c r="I44" s="110"/>
    </row>
    <row r="45" spans="1:11" ht="12.75" hidden="1" x14ac:dyDescent="0.25">
      <c r="A45" s="4"/>
      <c r="B45" s="4"/>
      <c r="D45" s="4"/>
      <c r="E45" s="110"/>
      <c r="F45" s="110"/>
      <c r="G45" s="110"/>
      <c r="H45" s="110"/>
      <c r="I45" s="110"/>
    </row>
    <row r="46" spans="1:11" ht="12.75" hidden="1" x14ac:dyDescent="0.25">
      <c r="A46" s="4"/>
      <c r="B46" s="4"/>
      <c r="D46" s="4"/>
      <c r="E46" s="110"/>
      <c r="F46" s="110"/>
      <c r="G46" s="110"/>
      <c r="H46" s="110"/>
      <c r="I46" s="110"/>
    </row>
    <row r="47" spans="1:11" ht="12.75" hidden="1" x14ac:dyDescent="0.25">
      <c r="A47" s="4"/>
      <c r="B47" s="4"/>
      <c r="D47" s="4"/>
      <c r="E47" s="113"/>
      <c r="F47" s="113"/>
      <c r="G47" s="113"/>
      <c r="H47" s="113"/>
      <c r="I47" s="113"/>
    </row>
    <row r="48" spans="1:11" ht="12.75" hidden="1" x14ac:dyDescent="0.25">
      <c r="A48" s="4"/>
      <c r="B48" s="4"/>
      <c r="D48" s="4"/>
      <c r="E48" s="113"/>
      <c r="F48" s="113"/>
      <c r="G48" s="113"/>
      <c r="H48" s="113"/>
      <c r="I48" s="113"/>
    </row>
    <row r="49" spans="1:9" ht="12.75" hidden="1" x14ac:dyDescent="0.25">
      <c r="A49" s="4"/>
      <c r="B49" s="4"/>
      <c r="D49" s="4"/>
      <c r="E49" s="113"/>
      <c r="F49" s="113"/>
      <c r="G49" s="113"/>
      <c r="H49" s="113"/>
      <c r="I49" s="113"/>
    </row>
    <row r="50" spans="1:9" ht="12.75" hidden="1" x14ac:dyDescent="0.25">
      <c r="A50" s="4"/>
      <c r="B50" s="4"/>
      <c r="D50" s="4"/>
      <c r="E50" s="113"/>
      <c r="F50" s="113"/>
      <c r="G50" s="113"/>
      <c r="H50" s="113"/>
      <c r="I50" s="113"/>
    </row>
    <row r="51" spans="1:9" ht="12.75" hidden="1" x14ac:dyDescent="0.25">
      <c r="A51" s="4"/>
      <c r="B51" s="4"/>
      <c r="D51" s="4"/>
      <c r="E51" s="113"/>
      <c r="F51" s="113"/>
      <c r="G51" s="113"/>
      <c r="H51" s="113"/>
      <c r="I51" s="113"/>
    </row>
    <row r="52" spans="1:9" ht="12.75" hidden="1" x14ac:dyDescent="0.25">
      <c r="A52" s="4"/>
      <c r="B52" s="4"/>
      <c r="D52" s="4"/>
      <c r="E52" s="110"/>
      <c r="F52" s="110"/>
      <c r="G52" s="110"/>
      <c r="H52" s="110"/>
      <c r="I52" s="110"/>
    </row>
    <row r="53" spans="1:9" ht="12.75" hidden="1" x14ac:dyDescent="0.25">
      <c r="A53" s="4"/>
      <c r="B53" s="4"/>
      <c r="D53" s="4"/>
      <c r="E53" s="110"/>
      <c r="F53" s="110"/>
      <c r="G53" s="110"/>
      <c r="H53" s="110"/>
      <c r="I53" s="110"/>
    </row>
    <row r="54" spans="1:9" ht="12.75" hidden="1" x14ac:dyDescent="0.25">
      <c r="A54" s="4"/>
      <c r="B54" s="4"/>
      <c r="D54" s="4"/>
      <c r="E54" s="110"/>
      <c r="F54" s="110"/>
      <c r="G54" s="110"/>
      <c r="H54" s="110"/>
      <c r="I54" s="110"/>
    </row>
    <row r="55" spans="1:9" ht="12.75" hidden="1" x14ac:dyDescent="0.25">
      <c r="A55" s="4"/>
      <c r="B55" s="4"/>
      <c r="D55" s="4"/>
      <c r="E55" s="110"/>
      <c r="F55" s="110"/>
      <c r="G55" s="110"/>
      <c r="H55" s="110"/>
      <c r="I55" s="110"/>
    </row>
    <row r="56" spans="1:9" ht="12.75" hidden="1" x14ac:dyDescent="0.25">
      <c r="A56" s="4"/>
      <c r="B56" s="4"/>
      <c r="D56" s="4"/>
      <c r="E56" s="110"/>
      <c r="F56" s="110"/>
      <c r="G56" s="110"/>
      <c r="H56" s="110"/>
      <c r="I56" s="110"/>
    </row>
    <row r="57" spans="1:9" ht="12.75" hidden="1" x14ac:dyDescent="0.25">
      <c r="A57" s="4"/>
      <c r="B57" s="4"/>
      <c r="D57" s="4"/>
      <c r="E57" s="110"/>
      <c r="F57" s="110"/>
      <c r="G57" s="110"/>
      <c r="H57" s="110"/>
      <c r="I57" s="110"/>
    </row>
    <row r="58" spans="1:9" ht="12.75" hidden="1" x14ac:dyDescent="0.25">
      <c r="A58" s="4"/>
      <c r="B58" s="4"/>
      <c r="D58" s="4"/>
      <c r="E58" s="113"/>
      <c r="F58" s="113"/>
      <c r="G58" s="113"/>
      <c r="H58" s="113"/>
      <c r="I58" s="113"/>
    </row>
    <row r="59" spans="1:9" ht="12.75" hidden="1" x14ac:dyDescent="0.25">
      <c r="A59" s="4"/>
      <c r="B59" s="4"/>
      <c r="D59" s="4"/>
      <c r="E59" s="113"/>
      <c r="F59" s="113"/>
      <c r="G59" s="113"/>
      <c r="H59" s="113"/>
      <c r="I59" s="113"/>
    </row>
    <row r="60" spans="1:9" ht="12.75" hidden="1" x14ac:dyDescent="0.25">
      <c r="A60" s="4"/>
      <c r="B60" s="4"/>
      <c r="D60" s="4"/>
      <c r="E60" s="113"/>
      <c r="F60" s="113"/>
      <c r="G60" s="113"/>
      <c r="H60" s="113"/>
      <c r="I60" s="113"/>
    </row>
    <row r="61" spans="1:9" ht="12.75" hidden="1" x14ac:dyDescent="0.25">
      <c r="A61" s="4"/>
      <c r="B61" s="4"/>
      <c r="D61" s="4"/>
      <c r="E61" s="113"/>
      <c r="F61" s="113"/>
      <c r="G61" s="113"/>
      <c r="H61" s="113"/>
      <c r="I61" s="113"/>
    </row>
    <row r="62" spans="1:9" ht="12.75" hidden="1" x14ac:dyDescent="0.25">
      <c r="A62" s="4"/>
      <c r="B62" s="4"/>
      <c r="D62" s="4"/>
      <c r="E62" s="113"/>
      <c r="F62" s="113"/>
      <c r="G62" s="113"/>
      <c r="H62" s="113"/>
      <c r="I62" s="113"/>
    </row>
    <row r="63" spans="1:9" ht="12.75" hidden="1" x14ac:dyDescent="0.25">
      <c r="A63" s="4"/>
      <c r="B63" s="4"/>
      <c r="D63" s="4"/>
      <c r="E63" s="110"/>
      <c r="F63" s="110"/>
      <c r="G63" s="110"/>
      <c r="H63" s="110"/>
      <c r="I63" s="110"/>
    </row>
    <row r="64" spans="1:9" ht="12.75" hidden="1" x14ac:dyDescent="0.25">
      <c r="A64" s="4"/>
      <c r="B64" s="4"/>
      <c r="D64" s="4"/>
      <c r="E64" s="110"/>
      <c r="F64" s="110"/>
      <c r="G64" s="110"/>
      <c r="H64" s="110"/>
      <c r="I64" s="110"/>
    </row>
    <row r="65" spans="1:9" ht="12.75" hidden="1" x14ac:dyDescent="0.25">
      <c r="A65" s="4"/>
      <c r="B65" s="4"/>
      <c r="D65" s="4"/>
      <c r="E65" s="110"/>
      <c r="F65" s="110"/>
      <c r="G65" s="110"/>
      <c r="H65" s="110"/>
      <c r="I65" s="110"/>
    </row>
    <row r="66" spans="1:9" ht="12.75" hidden="1" x14ac:dyDescent="0.25">
      <c r="A66" s="4"/>
      <c r="B66" s="4"/>
      <c r="D66" s="4"/>
      <c r="E66" s="110"/>
      <c r="F66" s="110"/>
      <c r="G66" s="110"/>
      <c r="H66" s="110"/>
      <c r="I66" s="110"/>
    </row>
    <row r="67" spans="1:9" ht="12.75" hidden="1" x14ac:dyDescent="0.25">
      <c r="A67" s="4"/>
      <c r="B67" s="4"/>
      <c r="D67" s="4"/>
      <c r="E67" s="110"/>
      <c r="F67" s="110"/>
      <c r="G67" s="110"/>
      <c r="H67" s="110"/>
      <c r="I67" s="110"/>
    </row>
    <row r="68" spans="1:9" ht="12.75" hidden="1" x14ac:dyDescent="0.25">
      <c r="A68" s="4"/>
      <c r="B68" s="4"/>
      <c r="D68" s="4"/>
      <c r="E68" s="110"/>
      <c r="F68" s="110"/>
      <c r="G68" s="110"/>
      <c r="H68" s="110"/>
      <c r="I68" s="110"/>
    </row>
    <row r="69" spans="1:9" ht="12.75" hidden="1" x14ac:dyDescent="0.25">
      <c r="A69" s="4"/>
      <c r="B69" s="4"/>
      <c r="D69" s="4"/>
      <c r="E69" s="110"/>
      <c r="F69" s="110"/>
      <c r="G69" s="110"/>
      <c r="H69" s="110"/>
      <c r="I69" s="110"/>
    </row>
    <row r="70" spans="1:9" ht="12.75" hidden="1" x14ac:dyDescent="0.25">
      <c r="A70" s="4"/>
      <c r="B70" s="4"/>
      <c r="D70" s="4"/>
      <c r="E70" s="110"/>
      <c r="F70" s="110"/>
      <c r="G70" s="110"/>
      <c r="H70" s="110"/>
      <c r="I70" s="110"/>
    </row>
    <row r="71" spans="1:9" ht="12.75" hidden="1" x14ac:dyDescent="0.25">
      <c r="A71" s="4"/>
      <c r="B71" s="4"/>
      <c r="D71" s="4"/>
      <c r="E71" s="110"/>
      <c r="F71" s="110"/>
      <c r="G71" s="110"/>
      <c r="H71" s="110"/>
      <c r="I71" s="110"/>
    </row>
    <row r="72" spans="1:9" ht="12.75" hidden="1" x14ac:dyDescent="0.25">
      <c r="A72" s="4"/>
      <c r="B72" s="4"/>
      <c r="D72" s="4"/>
      <c r="E72" s="110"/>
      <c r="F72" s="110"/>
      <c r="G72" s="110"/>
      <c r="H72" s="110"/>
      <c r="I72" s="110"/>
    </row>
    <row r="73" spans="1:9" ht="12.75" hidden="1" x14ac:dyDescent="0.25">
      <c r="A73" s="4"/>
      <c r="B73" s="4"/>
      <c r="D73" s="4"/>
      <c r="E73" s="110"/>
      <c r="F73" s="110"/>
      <c r="G73" s="110"/>
      <c r="H73" s="110"/>
      <c r="I73" s="110"/>
    </row>
    <row r="74" spans="1:9" ht="12.75" hidden="1" x14ac:dyDescent="0.25">
      <c r="A74" s="4"/>
      <c r="B74" s="4"/>
      <c r="D74" s="4"/>
      <c r="E74" s="110"/>
      <c r="F74" s="110"/>
      <c r="G74" s="110"/>
      <c r="H74" s="110"/>
      <c r="I74" s="110"/>
    </row>
    <row r="75" spans="1:9" ht="12.75" hidden="1" x14ac:dyDescent="0.25">
      <c r="A75" s="4"/>
      <c r="B75" s="4"/>
      <c r="D75" s="4"/>
      <c r="E75" s="110"/>
      <c r="F75" s="110"/>
      <c r="G75" s="110"/>
      <c r="H75" s="110"/>
      <c r="I75" s="110"/>
    </row>
    <row r="76" spans="1:9" ht="12.75" hidden="1" x14ac:dyDescent="0.25">
      <c r="A76" s="4"/>
      <c r="B76" s="4"/>
      <c r="D76" s="4"/>
      <c r="E76" s="110"/>
      <c r="F76" s="110"/>
      <c r="G76" s="110"/>
      <c r="H76" s="110"/>
      <c r="I76" s="110"/>
    </row>
    <row r="77" spans="1:9" ht="12.75" hidden="1" x14ac:dyDescent="0.25">
      <c r="A77" s="4"/>
      <c r="B77" s="4"/>
      <c r="D77" s="4"/>
      <c r="E77" s="110"/>
      <c r="F77" s="110"/>
      <c r="G77" s="110"/>
      <c r="H77" s="110"/>
      <c r="I77" s="110"/>
    </row>
    <row r="78" spans="1:9" ht="12.75" hidden="1" x14ac:dyDescent="0.25">
      <c r="A78" s="4"/>
      <c r="B78" s="4"/>
      <c r="D78" s="4"/>
      <c r="E78" s="110"/>
      <c r="F78" s="110"/>
      <c r="G78" s="110"/>
      <c r="H78" s="110"/>
      <c r="I78" s="110"/>
    </row>
    <row r="79" spans="1:9" ht="12.75" hidden="1" x14ac:dyDescent="0.25">
      <c r="A79" s="4"/>
      <c r="B79" s="4"/>
      <c r="D79" s="4"/>
      <c r="E79" s="110"/>
      <c r="F79" s="110"/>
      <c r="G79" s="110"/>
      <c r="H79" s="110"/>
      <c r="I79" s="110"/>
    </row>
    <row r="80" spans="1:9" ht="12.75" hidden="1" x14ac:dyDescent="0.25">
      <c r="A80" s="4"/>
      <c r="B80" s="4"/>
      <c r="D80" s="4"/>
      <c r="E80" s="110"/>
      <c r="F80" s="110"/>
      <c r="G80" s="110"/>
      <c r="H80" s="110"/>
      <c r="I80" s="110"/>
    </row>
    <row r="81" spans="1:9" ht="12.75" hidden="1" x14ac:dyDescent="0.25">
      <c r="A81" s="4"/>
      <c r="B81" s="4"/>
      <c r="D81" s="4"/>
      <c r="E81" s="110"/>
      <c r="F81" s="110"/>
      <c r="G81" s="110"/>
      <c r="H81" s="110"/>
      <c r="I81" s="110"/>
    </row>
    <row r="82" spans="1:9" ht="12.75" hidden="1" x14ac:dyDescent="0.25">
      <c r="A82" s="4"/>
      <c r="B82" s="4"/>
      <c r="D82" s="4"/>
      <c r="E82" s="110"/>
      <c r="F82" s="110"/>
      <c r="G82" s="110"/>
      <c r="H82" s="110"/>
      <c r="I82" s="110"/>
    </row>
    <row r="83" spans="1:9" ht="12.75" hidden="1" x14ac:dyDescent="0.25">
      <c r="A83" s="4"/>
      <c r="B83" s="4"/>
      <c r="D83" s="4"/>
      <c r="E83" s="110"/>
      <c r="F83" s="110"/>
      <c r="G83" s="110"/>
      <c r="H83" s="110"/>
      <c r="I83" s="110"/>
    </row>
    <row r="84" spans="1:9" ht="12.75" hidden="1" x14ac:dyDescent="0.25">
      <c r="A84" s="4"/>
      <c r="B84" s="4"/>
      <c r="D84" s="4"/>
      <c r="E84" s="110"/>
      <c r="F84" s="110"/>
      <c r="G84" s="110"/>
      <c r="H84" s="110"/>
      <c r="I84" s="110"/>
    </row>
    <row r="85" spans="1:9" ht="12.75" hidden="1" x14ac:dyDescent="0.25">
      <c r="A85" s="4"/>
      <c r="B85" s="4"/>
      <c r="D85" s="4"/>
      <c r="E85" s="110"/>
      <c r="F85" s="110"/>
      <c r="G85" s="110"/>
      <c r="H85" s="110"/>
      <c r="I85" s="110"/>
    </row>
    <row r="86" spans="1:9" ht="12.75" hidden="1" x14ac:dyDescent="0.25">
      <c r="A86" s="4"/>
      <c r="B86" s="4"/>
      <c r="D86" s="4"/>
      <c r="E86" s="110"/>
      <c r="F86" s="110"/>
      <c r="G86" s="110"/>
      <c r="H86" s="110"/>
      <c r="I86" s="110"/>
    </row>
    <row r="87" spans="1:9" ht="12.75" hidden="1" x14ac:dyDescent="0.25">
      <c r="A87" s="4"/>
      <c r="B87" s="4"/>
      <c r="D87" s="4"/>
      <c r="E87" s="110"/>
      <c r="F87" s="110"/>
      <c r="G87" s="110"/>
      <c r="H87" s="110"/>
      <c r="I87" s="110"/>
    </row>
    <row r="88" spans="1:9" ht="12.75" hidden="1" x14ac:dyDescent="0.25">
      <c r="A88" s="4"/>
      <c r="B88" s="4"/>
      <c r="D88" s="4"/>
      <c r="E88" s="110"/>
      <c r="F88" s="110"/>
      <c r="G88" s="110"/>
      <c r="H88" s="110"/>
      <c r="I88" s="110"/>
    </row>
    <row r="89" spans="1:9" ht="12.75" hidden="1" x14ac:dyDescent="0.25">
      <c r="A89" s="4"/>
      <c r="B89" s="4"/>
      <c r="D89" s="4"/>
      <c r="E89" s="110"/>
      <c r="F89" s="110"/>
      <c r="G89" s="110"/>
      <c r="H89" s="110"/>
      <c r="I89" s="110"/>
    </row>
    <row r="90" spans="1:9" ht="12.75" hidden="1" x14ac:dyDescent="0.25">
      <c r="A90" s="4"/>
      <c r="B90" s="4"/>
      <c r="D90" s="4"/>
      <c r="E90" s="110"/>
      <c r="F90" s="110"/>
      <c r="G90" s="110"/>
      <c r="H90" s="110"/>
      <c r="I90" s="110"/>
    </row>
    <row r="91" spans="1:9" ht="12.75" hidden="1" x14ac:dyDescent="0.25">
      <c r="A91" s="4"/>
      <c r="B91" s="4"/>
      <c r="D91" s="4"/>
      <c r="E91" s="110"/>
      <c r="F91" s="110"/>
      <c r="G91" s="110"/>
      <c r="H91" s="110"/>
      <c r="I91" s="110"/>
    </row>
    <row r="92" spans="1:9" ht="12.75" hidden="1" x14ac:dyDescent="0.25">
      <c r="A92" s="4"/>
      <c r="B92" s="4"/>
      <c r="D92" s="4"/>
      <c r="E92" s="110"/>
      <c r="F92" s="110"/>
      <c r="G92" s="110"/>
      <c r="H92" s="110"/>
      <c r="I92" s="110"/>
    </row>
    <row r="93" spans="1:9" ht="12.75" hidden="1" x14ac:dyDescent="0.25">
      <c r="A93" s="4"/>
      <c r="B93" s="4"/>
      <c r="D93" s="4"/>
      <c r="E93" s="110"/>
      <c r="F93" s="110"/>
      <c r="G93" s="110"/>
      <c r="H93" s="110"/>
      <c r="I93" s="110"/>
    </row>
    <row r="94" spans="1:9" ht="12.75" hidden="1" x14ac:dyDescent="0.25">
      <c r="A94" s="4"/>
      <c r="B94" s="4"/>
      <c r="D94" s="4"/>
      <c r="E94" s="110"/>
      <c r="F94" s="110"/>
      <c r="G94" s="110"/>
      <c r="H94" s="110"/>
      <c r="I94" s="110"/>
    </row>
    <row r="95" spans="1:9" ht="12.75" hidden="1" x14ac:dyDescent="0.25">
      <c r="A95" s="4"/>
      <c r="B95" s="4"/>
      <c r="D95" s="4"/>
      <c r="E95" s="110"/>
      <c r="F95" s="110"/>
      <c r="G95" s="110"/>
      <c r="H95" s="110"/>
      <c r="I95" s="110"/>
    </row>
    <row r="96" spans="1:9" ht="12.75" hidden="1" x14ac:dyDescent="0.25">
      <c r="A96" s="4"/>
      <c r="B96" s="4"/>
      <c r="D96" s="4"/>
      <c r="E96" s="110"/>
      <c r="F96" s="110"/>
      <c r="G96" s="110"/>
      <c r="H96" s="110"/>
      <c r="I96" s="110"/>
    </row>
    <row r="97" spans="1:9" ht="12.75" hidden="1" x14ac:dyDescent="0.25">
      <c r="A97" s="4"/>
      <c r="B97" s="4"/>
      <c r="D97" s="4"/>
      <c r="E97" s="110"/>
      <c r="F97" s="110"/>
      <c r="G97" s="110"/>
      <c r="H97" s="110"/>
      <c r="I97" s="110"/>
    </row>
    <row r="98" spans="1:9" ht="12.75" hidden="1" x14ac:dyDescent="0.25">
      <c r="A98" s="4"/>
      <c r="B98" s="4"/>
      <c r="D98" s="4"/>
      <c r="E98" s="110"/>
      <c r="F98" s="110"/>
      <c r="G98" s="110"/>
      <c r="H98" s="110"/>
      <c r="I98" s="110"/>
    </row>
    <row r="99" spans="1:9" ht="12.75" hidden="1" x14ac:dyDescent="0.25">
      <c r="A99" s="4"/>
      <c r="B99" s="4"/>
      <c r="D99" s="4"/>
      <c r="E99" s="110"/>
      <c r="F99" s="110"/>
      <c r="G99" s="110"/>
      <c r="H99" s="110"/>
      <c r="I99" s="110"/>
    </row>
    <row r="100" spans="1:9" ht="12.75" hidden="1" x14ac:dyDescent="0.25">
      <c r="A100" s="4"/>
      <c r="B100" s="4"/>
      <c r="D100" s="4"/>
      <c r="E100" s="110"/>
      <c r="F100" s="110"/>
      <c r="G100" s="110"/>
      <c r="H100" s="110"/>
      <c r="I100" s="110"/>
    </row>
    <row r="101" spans="1:9" ht="12.75" hidden="1" x14ac:dyDescent="0.25">
      <c r="A101" s="4"/>
      <c r="B101" s="4"/>
      <c r="D101" s="4"/>
      <c r="E101" s="110"/>
      <c r="F101" s="110"/>
      <c r="G101" s="110"/>
      <c r="H101" s="110"/>
      <c r="I101" s="110"/>
    </row>
    <row r="102" spans="1:9" ht="12.75" hidden="1" x14ac:dyDescent="0.25">
      <c r="A102" s="4"/>
      <c r="B102" s="4"/>
      <c r="D102" s="4"/>
      <c r="E102" s="110"/>
      <c r="F102" s="110"/>
      <c r="G102" s="110"/>
      <c r="H102" s="110"/>
      <c r="I102" s="110"/>
    </row>
    <row r="103" spans="1:9" ht="12.75" hidden="1" x14ac:dyDescent="0.25">
      <c r="A103" s="4"/>
      <c r="B103" s="4"/>
      <c r="D103" s="4"/>
      <c r="E103" s="110"/>
      <c r="F103" s="110"/>
      <c r="G103" s="110"/>
      <c r="H103" s="110"/>
      <c r="I103" s="110"/>
    </row>
    <row r="104" spans="1:9" ht="12.75" hidden="1" x14ac:dyDescent="0.25">
      <c r="A104" s="4"/>
      <c r="B104" s="4"/>
      <c r="D104" s="4"/>
      <c r="E104" s="110"/>
      <c r="F104" s="110"/>
      <c r="G104" s="110"/>
      <c r="H104" s="110"/>
      <c r="I104" s="110"/>
    </row>
    <row r="105" spans="1:9" ht="12.75" hidden="1" x14ac:dyDescent="0.25">
      <c r="A105" s="4"/>
      <c r="B105" s="4"/>
      <c r="D105" s="4"/>
      <c r="E105" s="110"/>
      <c r="F105" s="110"/>
      <c r="G105" s="110"/>
      <c r="H105" s="110"/>
      <c r="I105" s="110"/>
    </row>
    <row r="106" spans="1:9" ht="12.75" hidden="1" x14ac:dyDescent="0.25">
      <c r="A106" s="4"/>
      <c r="B106" s="4"/>
      <c r="D106" s="4"/>
      <c r="E106" s="110"/>
      <c r="F106" s="110"/>
      <c r="G106" s="110"/>
      <c r="H106" s="110"/>
      <c r="I106" s="110"/>
    </row>
    <row r="107" spans="1:9" ht="12.75" hidden="1" x14ac:dyDescent="0.25">
      <c r="A107" s="4"/>
      <c r="B107" s="4"/>
      <c r="D107" s="4"/>
      <c r="E107" s="110"/>
      <c r="F107" s="110"/>
      <c r="G107" s="110"/>
      <c r="H107" s="110"/>
      <c r="I107" s="110"/>
    </row>
    <row r="108" spans="1:9" ht="12.75" hidden="1" x14ac:dyDescent="0.25">
      <c r="A108" s="4"/>
      <c r="B108" s="4"/>
      <c r="D108" s="4"/>
      <c r="E108" s="110"/>
      <c r="F108" s="110"/>
      <c r="G108" s="110"/>
      <c r="H108" s="110"/>
      <c r="I108" s="110"/>
    </row>
    <row r="109" spans="1:9" ht="12.75" hidden="1" x14ac:dyDescent="0.25">
      <c r="A109" s="4"/>
      <c r="B109" s="4"/>
      <c r="D109" s="4"/>
      <c r="E109" s="110"/>
      <c r="F109" s="110"/>
      <c r="G109" s="110"/>
      <c r="H109" s="110"/>
      <c r="I109" s="110"/>
    </row>
    <row r="110" spans="1:9" ht="12.75" hidden="1" x14ac:dyDescent="0.25">
      <c r="A110" s="4"/>
      <c r="B110" s="4"/>
      <c r="D110" s="4"/>
      <c r="E110" s="110"/>
      <c r="F110" s="110"/>
      <c r="G110" s="110"/>
      <c r="H110" s="110"/>
      <c r="I110" s="110"/>
    </row>
    <row r="111" spans="1:9" ht="12.75" hidden="1" x14ac:dyDescent="0.25">
      <c r="A111" s="4"/>
      <c r="B111" s="4"/>
      <c r="D111" s="4"/>
      <c r="E111" s="110"/>
      <c r="F111" s="110"/>
      <c r="G111" s="110"/>
      <c r="H111" s="110"/>
      <c r="I111" s="110"/>
    </row>
    <row r="112" spans="1:9" ht="12.75" hidden="1" x14ac:dyDescent="0.25">
      <c r="A112" s="4"/>
      <c r="B112" s="4"/>
      <c r="D112" s="4"/>
      <c r="E112" s="110"/>
      <c r="F112" s="110"/>
      <c r="G112" s="110"/>
      <c r="H112" s="110"/>
      <c r="I112" s="110"/>
    </row>
    <row r="113" spans="1:9" ht="12.75" hidden="1" x14ac:dyDescent="0.25">
      <c r="A113" s="4"/>
      <c r="B113" s="4"/>
      <c r="D113" s="4"/>
      <c r="E113" s="110"/>
      <c r="F113" s="110"/>
      <c r="G113" s="110"/>
      <c r="H113" s="110"/>
      <c r="I113" s="110"/>
    </row>
    <row r="114" spans="1:9" ht="12.75" hidden="1" x14ac:dyDescent="0.25">
      <c r="A114" s="4"/>
      <c r="B114" s="4"/>
      <c r="D114" s="4"/>
      <c r="E114" s="110"/>
      <c r="F114" s="110"/>
      <c r="G114" s="110"/>
      <c r="H114" s="110"/>
      <c r="I114" s="110"/>
    </row>
    <row r="115" spans="1:9" ht="12.75" hidden="1" x14ac:dyDescent="0.25">
      <c r="A115" s="4"/>
      <c r="B115" s="4"/>
      <c r="D115" s="4"/>
      <c r="E115" s="110"/>
      <c r="F115" s="110"/>
      <c r="G115" s="110"/>
      <c r="H115" s="110"/>
      <c r="I115" s="110"/>
    </row>
    <row r="116" spans="1:9" ht="12.75" hidden="1" x14ac:dyDescent="0.25">
      <c r="A116" s="4"/>
      <c r="B116" s="4"/>
      <c r="D116" s="4"/>
      <c r="E116" s="110"/>
      <c r="F116" s="110"/>
      <c r="G116" s="110"/>
      <c r="H116" s="110"/>
      <c r="I116" s="110"/>
    </row>
    <row r="117" spans="1:9" ht="12.75" hidden="1" x14ac:dyDescent="0.25">
      <c r="A117" s="4"/>
      <c r="B117" s="4"/>
      <c r="D117" s="4"/>
      <c r="E117" s="110"/>
      <c r="F117" s="110"/>
      <c r="G117" s="110"/>
      <c r="H117" s="110"/>
      <c r="I117" s="110"/>
    </row>
    <row r="118" spans="1:9" ht="12.75" hidden="1" x14ac:dyDescent="0.25">
      <c r="A118" s="4"/>
      <c r="B118" s="4"/>
      <c r="D118" s="4"/>
      <c r="E118" s="110"/>
      <c r="F118" s="110"/>
      <c r="G118" s="110"/>
      <c r="H118" s="110"/>
      <c r="I118" s="110"/>
    </row>
    <row r="119" spans="1:9" ht="12.75" hidden="1" x14ac:dyDescent="0.25">
      <c r="A119" s="4"/>
      <c r="B119" s="4"/>
      <c r="D119" s="4"/>
      <c r="E119" s="110"/>
      <c r="F119" s="110"/>
      <c r="G119" s="110"/>
      <c r="H119" s="110"/>
      <c r="I119" s="110"/>
    </row>
    <row r="120" spans="1:9" ht="12.75" hidden="1" x14ac:dyDescent="0.25">
      <c r="A120" s="4"/>
      <c r="B120" s="4"/>
      <c r="D120" s="4"/>
      <c r="E120" s="110"/>
      <c r="F120" s="110"/>
      <c r="G120" s="110"/>
      <c r="H120" s="110"/>
      <c r="I120" s="110"/>
    </row>
    <row r="121" spans="1:9" ht="12.75" hidden="1" x14ac:dyDescent="0.25">
      <c r="A121" s="4"/>
      <c r="B121" s="4"/>
      <c r="D121" s="4"/>
      <c r="E121" s="110"/>
      <c r="F121" s="110"/>
      <c r="G121" s="110"/>
      <c r="H121" s="110"/>
      <c r="I121" s="110"/>
    </row>
    <row r="122" spans="1:9" ht="12.75" hidden="1" x14ac:dyDescent="0.25">
      <c r="A122" s="4"/>
      <c r="B122" s="4"/>
      <c r="D122" s="4"/>
      <c r="E122" s="110"/>
      <c r="F122" s="110"/>
      <c r="G122" s="110"/>
      <c r="H122" s="110"/>
      <c r="I122" s="110"/>
    </row>
    <row r="123" spans="1:9" ht="12.75" hidden="1" x14ac:dyDescent="0.25">
      <c r="A123" s="4"/>
      <c r="B123" s="4"/>
      <c r="D123" s="4"/>
      <c r="E123" s="110"/>
      <c r="F123" s="110"/>
      <c r="G123" s="110"/>
      <c r="H123" s="110"/>
      <c r="I123" s="110"/>
    </row>
    <row r="124" spans="1:9" ht="12.75" hidden="1" x14ac:dyDescent="0.25">
      <c r="A124" s="4"/>
      <c r="B124" s="4"/>
      <c r="D124" s="4"/>
      <c r="E124" s="110"/>
      <c r="F124" s="110"/>
      <c r="G124" s="110"/>
      <c r="H124" s="110"/>
      <c r="I124" s="110"/>
    </row>
    <row r="125" spans="1:9" ht="12.75" hidden="1" x14ac:dyDescent="0.25">
      <c r="A125" s="4"/>
      <c r="B125" s="4"/>
      <c r="D125" s="4"/>
      <c r="E125" s="110"/>
      <c r="F125" s="110"/>
      <c r="G125" s="110"/>
      <c r="H125" s="110"/>
      <c r="I125" s="110"/>
    </row>
    <row r="126" spans="1:9" ht="12.75" hidden="1" x14ac:dyDescent="0.25">
      <c r="A126" s="4"/>
      <c r="B126" s="4"/>
      <c r="D126" s="4"/>
      <c r="E126" s="110"/>
      <c r="F126" s="110"/>
      <c r="G126" s="110"/>
      <c r="H126" s="110"/>
      <c r="I126" s="110"/>
    </row>
    <row r="127" spans="1:9" ht="12.75" hidden="1" x14ac:dyDescent="0.25">
      <c r="A127" s="4"/>
      <c r="B127" s="4"/>
      <c r="D127" s="4"/>
      <c r="E127" s="110"/>
      <c r="F127" s="110"/>
      <c r="G127" s="110"/>
      <c r="H127" s="110"/>
      <c r="I127" s="110"/>
    </row>
    <row r="128" spans="1:9" ht="12.75" hidden="1" x14ac:dyDescent="0.25">
      <c r="A128" s="4"/>
      <c r="B128" s="4"/>
      <c r="D128" s="4"/>
      <c r="E128" s="110"/>
      <c r="F128" s="110"/>
      <c r="G128" s="110"/>
      <c r="H128" s="110"/>
      <c r="I128" s="110"/>
    </row>
    <row r="129" spans="1:9" ht="12.75" hidden="1" x14ac:dyDescent="0.25">
      <c r="A129" s="4"/>
      <c r="B129" s="4"/>
      <c r="D129" s="4"/>
      <c r="E129" s="110"/>
      <c r="F129" s="110"/>
      <c r="G129" s="110"/>
      <c r="H129" s="110"/>
      <c r="I129" s="110"/>
    </row>
    <row r="130" spans="1:9" ht="12.75" hidden="1" x14ac:dyDescent="0.25">
      <c r="A130" s="4"/>
      <c r="B130" s="4"/>
      <c r="D130" s="4"/>
      <c r="E130" s="110"/>
      <c r="F130" s="110"/>
      <c r="G130" s="110"/>
      <c r="H130" s="110"/>
      <c r="I130" s="110"/>
    </row>
    <row r="131" spans="1:9" ht="12.75" hidden="1" x14ac:dyDescent="0.25">
      <c r="A131" s="4"/>
      <c r="B131" s="4"/>
      <c r="D131" s="4"/>
      <c r="E131" s="110"/>
      <c r="F131" s="110"/>
      <c r="G131" s="110"/>
      <c r="H131" s="110"/>
      <c r="I131" s="110"/>
    </row>
    <row r="132" spans="1:9" ht="12.75" hidden="1" x14ac:dyDescent="0.25">
      <c r="A132" s="4"/>
      <c r="B132" s="4"/>
      <c r="D132" s="4"/>
      <c r="E132" s="110"/>
      <c r="F132" s="110"/>
      <c r="G132" s="110"/>
      <c r="H132" s="110"/>
      <c r="I132" s="110"/>
    </row>
    <row r="133" spans="1:9" ht="12.75" hidden="1" x14ac:dyDescent="0.25">
      <c r="A133" s="4"/>
      <c r="B133" s="4"/>
      <c r="D133" s="4"/>
      <c r="E133" s="110"/>
      <c r="F133" s="110"/>
      <c r="G133" s="110"/>
      <c r="H133" s="110"/>
      <c r="I133" s="110"/>
    </row>
    <row r="134" spans="1:9" ht="12.75" hidden="1" x14ac:dyDescent="0.25">
      <c r="A134" s="4"/>
      <c r="B134" s="4"/>
      <c r="D134" s="4"/>
      <c r="E134" s="110"/>
      <c r="F134" s="110"/>
      <c r="G134" s="110"/>
      <c r="H134" s="110"/>
      <c r="I134" s="110"/>
    </row>
    <row r="135" spans="1:9" ht="12.75" hidden="1" x14ac:dyDescent="0.25">
      <c r="A135" s="4"/>
      <c r="B135" s="4"/>
      <c r="D135" s="4"/>
      <c r="E135" s="110"/>
      <c r="F135" s="110"/>
      <c r="G135" s="110"/>
      <c r="H135" s="110"/>
      <c r="I135" s="110"/>
    </row>
    <row r="136" spans="1:9" ht="12.75" hidden="1" x14ac:dyDescent="0.25">
      <c r="A136" s="4"/>
      <c r="B136" s="4"/>
      <c r="D136" s="4"/>
      <c r="E136" s="110"/>
      <c r="F136" s="110"/>
      <c r="G136" s="110"/>
      <c r="H136" s="110"/>
      <c r="I136" s="110"/>
    </row>
    <row r="137" spans="1:9" ht="12.75" hidden="1" x14ac:dyDescent="0.25">
      <c r="A137" s="4"/>
      <c r="B137" s="4"/>
      <c r="D137" s="4"/>
      <c r="E137" s="110"/>
      <c r="F137" s="110"/>
      <c r="G137" s="110"/>
      <c r="H137" s="110"/>
      <c r="I137" s="110"/>
    </row>
    <row r="138" spans="1:9" ht="12.75" hidden="1" x14ac:dyDescent="0.25">
      <c r="A138" s="4"/>
      <c r="B138" s="4"/>
      <c r="D138" s="4"/>
      <c r="E138" s="110"/>
      <c r="F138" s="110"/>
      <c r="G138" s="110"/>
      <c r="H138" s="110"/>
      <c r="I138" s="110"/>
    </row>
    <row r="139" spans="1:9" ht="12.75" hidden="1" x14ac:dyDescent="0.25">
      <c r="A139" s="4"/>
      <c r="B139" s="4"/>
      <c r="D139" s="4"/>
      <c r="E139" s="110"/>
      <c r="F139" s="110"/>
      <c r="G139" s="110"/>
      <c r="H139" s="110"/>
      <c r="I139" s="110"/>
    </row>
    <row r="140" spans="1:9" ht="12.75" hidden="1" x14ac:dyDescent="0.25">
      <c r="A140" s="4"/>
      <c r="B140" s="4"/>
      <c r="D140" s="4"/>
      <c r="E140" s="110"/>
      <c r="F140" s="110"/>
      <c r="G140" s="110"/>
      <c r="H140" s="110"/>
      <c r="I140" s="110"/>
    </row>
    <row r="141" spans="1:9" ht="12.75" hidden="1" x14ac:dyDescent="0.25">
      <c r="A141" s="4"/>
      <c r="B141" s="4"/>
      <c r="D141" s="4"/>
      <c r="E141" s="110"/>
      <c r="F141" s="110"/>
      <c r="G141" s="110"/>
      <c r="H141" s="110"/>
      <c r="I141" s="110"/>
    </row>
    <row r="142" spans="1:9" ht="12.75" hidden="1" x14ac:dyDescent="0.25">
      <c r="A142" s="4"/>
      <c r="B142" s="4"/>
      <c r="D142" s="4"/>
      <c r="E142" s="110"/>
      <c r="F142" s="110"/>
      <c r="G142" s="110"/>
      <c r="H142" s="110"/>
      <c r="I142" s="110"/>
    </row>
    <row r="143" spans="1:9" ht="12.75" hidden="1" x14ac:dyDescent="0.25">
      <c r="A143" s="4"/>
      <c r="B143" s="4"/>
      <c r="D143" s="4"/>
      <c r="E143" s="110"/>
      <c r="F143" s="110"/>
      <c r="G143" s="110"/>
      <c r="H143" s="110"/>
      <c r="I143" s="110"/>
    </row>
    <row r="144" spans="1:9" ht="12.75" hidden="1" x14ac:dyDescent="0.25">
      <c r="A144" s="4"/>
      <c r="B144" s="4"/>
      <c r="D144" s="4"/>
      <c r="E144" s="110"/>
      <c r="F144" s="110"/>
      <c r="G144" s="110"/>
      <c r="H144" s="110"/>
      <c r="I144" s="110"/>
    </row>
    <row r="145" spans="1:9" ht="12.75" hidden="1" x14ac:dyDescent="0.25">
      <c r="A145" s="4"/>
      <c r="B145" s="4"/>
      <c r="D145" s="4"/>
      <c r="E145" s="110"/>
      <c r="F145" s="110"/>
      <c r="G145" s="110"/>
      <c r="H145" s="110"/>
      <c r="I145" s="110"/>
    </row>
    <row r="146" spans="1:9" ht="12.75" hidden="1" x14ac:dyDescent="0.25">
      <c r="A146" s="4"/>
      <c r="B146" s="4"/>
      <c r="D146" s="4"/>
      <c r="E146" s="110"/>
      <c r="F146" s="110"/>
      <c r="G146" s="110"/>
      <c r="H146" s="110"/>
      <c r="I146" s="110"/>
    </row>
    <row r="147" spans="1:9" ht="12.75" hidden="1" x14ac:dyDescent="0.25">
      <c r="A147" s="4"/>
      <c r="B147" s="4"/>
      <c r="D147" s="4"/>
      <c r="E147" s="110"/>
      <c r="F147" s="110"/>
      <c r="G147" s="110"/>
      <c r="H147" s="110"/>
      <c r="I147" s="110"/>
    </row>
    <row r="148" spans="1:9" ht="12.75" hidden="1" x14ac:dyDescent="0.25">
      <c r="A148" s="4"/>
      <c r="B148" s="4"/>
      <c r="D148" s="4"/>
      <c r="E148" s="110"/>
      <c r="F148" s="110"/>
      <c r="G148" s="110"/>
      <c r="H148" s="110"/>
      <c r="I148" s="110"/>
    </row>
    <row r="149" spans="1:9" ht="12.75" hidden="1" x14ac:dyDescent="0.25">
      <c r="A149" s="4"/>
      <c r="B149" s="4"/>
      <c r="D149" s="4"/>
      <c r="E149" s="110"/>
      <c r="F149" s="110"/>
      <c r="G149" s="110"/>
      <c r="H149" s="110"/>
      <c r="I149" s="110"/>
    </row>
    <row r="150" spans="1:9" ht="12.75" hidden="1" x14ac:dyDescent="0.25">
      <c r="A150" s="4"/>
      <c r="B150" s="4"/>
      <c r="D150" s="4"/>
      <c r="E150" s="110"/>
      <c r="F150" s="110"/>
      <c r="G150" s="110"/>
      <c r="H150" s="110"/>
      <c r="I150" s="110"/>
    </row>
    <row r="151" spans="1:9" ht="12.75" hidden="1" x14ac:dyDescent="0.25">
      <c r="A151" s="4"/>
      <c r="B151" s="4"/>
      <c r="D151" s="4"/>
      <c r="E151" s="110"/>
      <c r="F151" s="110"/>
      <c r="G151" s="110"/>
      <c r="H151" s="110"/>
      <c r="I151" s="110"/>
    </row>
    <row r="152" spans="1:9" ht="12.75" hidden="1" x14ac:dyDescent="0.25">
      <c r="A152" s="4"/>
      <c r="B152" s="4"/>
      <c r="D152" s="4"/>
      <c r="E152" s="110"/>
      <c r="F152" s="110"/>
      <c r="G152" s="110"/>
      <c r="H152" s="110"/>
      <c r="I152" s="110"/>
    </row>
    <row r="153" spans="1:9" ht="15" hidden="1" customHeight="1" x14ac:dyDescent="0.25">
      <c r="E153" s="110"/>
      <c r="F153" s="110"/>
      <c r="G153" s="110"/>
      <c r="H153" s="110"/>
      <c r="I153" s="110"/>
    </row>
    <row r="154" spans="1:9" ht="15" hidden="1" customHeight="1" x14ac:dyDescent="0.25"/>
    <row r="155" spans="1:9" ht="15" hidden="1" customHeight="1" x14ac:dyDescent="0.25"/>
    <row r="156" spans="1:9" ht="15" hidden="1" customHeight="1" x14ac:dyDescent="0.25"/>
    <row r="157" spans="1:9" ht="15" hidden="1" customHeight="1" x14ac:dyDescent="0.25"/>
    <row r="158" spans="1:9" ht="15" hidden="1" customHeight="1" x14ac:dyDescent="0.25"/>
    <row r="159" spans="1:9" ht="15" hidden="1" customHeight="1" x14ac:dyDescent="0.25"/>
    <row r="160" spans="1:9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</sheetData>
  <mergeCells count="6">
    <mergeCell ref="C27:C31"/>
    <mergeCell ref="E4:I4"/>
    <mergeCell ref="C5:C10"/>
    <mergeCell ref="E14:I14"/>
    <mergeCell ref="C16:C20"/>
    <mergeCell ref="E24:I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ПРОЧИТАТЬ - Описание</vt:lpstr>
      <vt:lpstr>Outputs</vt:lpstr>
      <vt:lpstr>Inputs</vt:lpstr>
      <vt:lpstr>Debt</vt:lpstr>
      <vt:lpstr>BS_PL_DCF</vt:lpstr>
      <vt:lpstr>IRR</vt:lpstr>
      <vt:lpstr>Bud&amp;SocEffect</vt:lpstr>
      <vt:lpstr>Profitability</vt:lpstr>
      <vt:lpstr>NPV_Sensitivity</vt:lpstr>
      <vt:lpstr>DSCR_Sensitivity</vt:lpstr>
      <vt:lpstr>EBITDA_Sensitivity</vt:lpstr>
      <vt:lpstr>Debt_Sensitivity</vt:lpstr>
      <vt:lpstr>Scenarios_Summary</vt:lpstr>
      <vt:lpstr>Формулы</vt:lpstr>
      <vt:lpstr>BS_PL_DCF!Область_печати</vt:lpstr>
      <vt:lpstr>'Bud&amp;SocEffect'!Область_печати</vt:lpstr>
      <vt:lpstr>Debt!Область_печати</vt:lpstr>
      <vt:lpstr>Debt_Sensitivity!Область_печати</vt:lpstr>
      <vt:lpstr>DSCR_Sensitivity!Область_печати</vt:lpstr>
      <vt:lpstr>EBITDA_Sensitivity!Область_печати</vt:lpstr>
      <vt:lpstr>Inputs!Область_печати</vt:lpstr>
      <vt:lpstr>IRR!Область_печати</vt:lpstr>
      <vt:lpstr>Outputs!Область_печати</vt:lpstr>
      <vt:lpstr>Profitability!Область_печати</vt:lpstr>
      <vt:lpstr>Scenarios_Summary!Область_печати</vt:lpstr>
      <vt:lpstr>Формулы!Область_печати</vt:lpstr>
    </vt:vector>
  </TitlesOfParts>
  <Company>Внешэкономбанк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2017-08-14T11:48:10Z</cp:lastPrinted>
  <dcterms:created xsi:type="dcterms:W3CDTF">2017-07-20T12:51:14Z</dcterms:created>
  <dcterms:modified xsi:type="dcterms:W3CDTF">2018-08-13T11:58:08Z</dcterms:modified>
</cp:coreProperties>
</file>